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udio\Downloads\"/>
    </mc:Choice>
  </mc:AlternateContent>
  <bookViews>
    <workbookView xWindow="0" yWindow="90" windowWidth="14175" windowHeight="4815" activeTab="2"/>
  </bookViews>
  <sheets>
    <sheet name="RIEPILOGO PROGETTI COLLEGIO" sheetId="1" r:id="rId1"/>
    <sheet name="Foglio1" sheetId="2" r:id="rId2"/>
    <sheet name="riep doc" sheetId="3" r:id="rId3"/>
    <sheet name="Foglio3" sheetId="4" r:id="rId4"/>
  </sheets>
  <calcPr calcId="152511"/>
</workbook>
</file>

<file path=xl/calcChain.xml><?xml version="1.0" encoding="utf-8"?>
<calcChain xmlns="http://schemas.openxmlformats.org/spreadsheetml/2006/main">
  <c r="Z6" i="3" l="1"/>
  <c r="Z7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7" i="3"/>
  <c r="Z58" i="3"/>
  <c r="Z59" i="3"/>
  <c r="Z60" i="3"/>
  <c r="Z61" i="3"/>
  <c r="Z62" i="3"/>
  <c r="Z63" i="3"/>
  <c r="Z64" i="3"/>
  <c r="Z65" i="3"/>
  <c r="Z66" i="3"/>
  <c r="Z67" i="3"/>
  <c r="Z68" i="3"/>
  <c r="Z69" i="3"/>
  <c r="Z70" i="3"/>
  <c r="Z71" i="3"/>
  <c r="Z72" i="3"/>
  <c r="Z73" i="3"/>
  <c r="Z74" i="3"/>
  <c r="Z75" i="3"/>
  <c r="Z76" i="3"/>
  <c r="Z77" i="3"/>
  <c r="Z78" i="3"/>
  <c r="Z79" i="3"/>
  <c r="Z5" i="3"/>
  <c r="Y6" i="3"/>
  <c r="Y7" i="3"/>
  <c r="Y8" i="3"/>
  <c r="Y9" i="3"/>
  <c r="Y10" i="3"/>
  <c r="Y11" i="3"/>
  <c r="Y12" i="3"/>
  <c r="Y13" i="3"/>
  <c r="Y14" i="3"/>
  <c r="Y15" i="3"/>
  <c r="Y16" i="3"/>
  <c r="Y17" i="3"/>
  <c r="Y18" i="3"/>
  <c r="Y19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40" i="3"/>
  <c r="Y41" i="3"/>
  <c r="Y42" i="3"/>
  <c r="Y43" i="3"/>
  <c r="Y44" i="3"/>
  <c r="Y46" i="3"/>
  <c r="Y47" i="3"/>
  <c r="Y48" i="3"/>
  <c r="Y49" i="3"/>
  <c r="Y51" i="3"/>
  <c r="Y52" i="3"/>
  <c r="Y53" i="3"/>
  <c r="Y54" i="3"/>
  <c r="Y55" i="3"/>
  <c r="Y56" i="3"/>
  <c r="Y57" i="3"/>
  <c r="Y58" i="3"/>
  <c r="Y59" i="3"/>
  <c r="Y60" i="3"/>
  <c r="Y61" i="3"/>
  <c r="Y62" i="3"/>
  <c r="Y63" i="3"/>
  <c r="Y64" i="3"/>
  <c r="Y66" i="3"/>
  <c r="Y67" i="3"/>
  <c r="Y68" i="3"/>
  <c r="Y69" i="3"/>
  <c r="Y70" i="3"/>
  <c r="Y71" i="3"/>
  <c r="Y72" i="3"/>
  <c r="Y73" i="3"/>
  <c r="Y74" i="3"/>
  <c r="Y75" i="3"/>
  <c r="Y76" i="3"/>
  <c r="Y77" i="3"/>
  <c r="Y78" i="3"/>
  <c r="Y79" i="3"/>
  <c r="Y5" i="3"/>
  <c r="C80" i="3"/>
  <c r="D80" i="3"/>
  <c r="E80" i="3"/>
  <c r="F80" i="3"/>
  <c r="H80" i="3"/>
  <c r="I80" i="3"/>
  <c r="J80" i="3"/>
  <c r="K80" i="3"/>
  <c r="M80" i="3"/>
  <c r="N80" i="3"/>
  <c r="O80" i="3"/>
  <c r="P80" i="3"/>
  <c r="Q80" i="3"/>
  <c r="R80" i="3"/>
  <c r="S80" i="3"/>
  <c r="T80" i="3"/>
  <c r="U80" i="3"/>
  <c r="V80" i="3"/>
  <c r="W80" i="3"/>
  <c r="X80" i="3"/>
  <c r="B80" i="3"/>
  <c r="AB35" i="3"/>
  <c r="AB28" i="3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3" i="4"/>
  <c r="AA76" i="3"/>
  <c r="AA72" i="3"/>
  <c r="AA41" i="3"/>
  <c r="AA22" i="3"/>
  <c r="G65" i="3"/>
  <c r="Y65" i="3" s="1"/>
  <c r="G45" i="3"/>
  <c r="Y45" i="3" s="1"/>
  <c r="G50" i="3"/>
  <c r="Y50" i="3" s="1"/>
  <c r="G39" i="3"/>
  <c r="Y39" i="3" s="1"/>
  <c r="G20" i="3"/>
  <c r="Y20" i="3" s="1"/>
  <c r="L56" i="3"/>
  <c r="Z56" i="3" s="1"/>
  <c r="L80" i="3" l="1"/>
  <c r="AB80" i="3"/>
  <c r="G80" i="3"/>
  <c r="X83" i="3" s="1"/>
  <c r="AA80" i="3"/>
  <c r="Z80" i="3"/>
  <c r="Y80" i="3"/>
  <c r="L29" i="2"/>
  <c r="L31" i="2" s="1"/>
  <c r="K29" i="2"/>
  <c r="K31" i="2" s="1"/>
  <c r="K32" i="2" s="1"/>
  <c r="M3" i="2"/>
  <c r="N3" i="2" s="1"/>
  <c r="M4" i="2"/>
  <c r="N4" i="2" s="1"/>
  <c r="M5" i="2"/>
  <c r="N5" i="2" s="1"/>
  <c r="M6" i="2"/>
  <c r="N6" i="2" s="1"/>
  <c r="M7" i="2"/>
  <c r="N7" i="2" s="1"/>
  <c r="M8" i="2"/>
  <c r="N8" i="2" s="1"/>
  <c r="M9" i="2"/>
  <c r="N9" i="2" s="1"/>
  <c r="M10" i="2"/>
  <c r="N10" i="2" s="1"/>
  <c r="M11" i="2"/>
  <c r="N11" i="2" s="1"/>
  <c r="M12" i="2"/>
  <c r="N12" i="2" s="1"/>
  <c r="M13" i="2"/>
  <c r="N13" i="2" s="1"/>
  <c r="M14" i="2"/>
  <c r="N14" i="2" s="1"/>
  <c r="M15" i="2"/>
  <c r="N15" i="2" s="1"/>
  <c r="M16" i="2"/>
  <c r="N16" i="2" s="1"/>
  <c r="M17" i="2"/>
  <c r="N17" i="2" s="1"/>
  <c r="M18" i="2"/>
  <c r="N18" i="2" s="1"/>
  <c r="M19" i="2"/>
  <c r="N19" i="2" s="1"/>
  <c r="M20" i="2"/>
  <c r="N20" i="2" s="1"/>
  <c r="M21" i="2"/>
  <c r="N21" i="2" s="1"/>
  <c r="M22" i="2"/>
  <c r="N22" i="2" s="1"/>
  <c r="M23" i="2"/>
  <c r="N23" i="2" s="1"/>
  <c r="M24" i="2"/>
  <c r="N24" i="2" s="1"/>
  <c r="M25" i="2"/>
  <c r="N25" i="2" s="1"/>
  <c r="M26" i="2"/>
  <c r="N26" i="2" s="1"/>
  <c r="M27" i="2"/>
  <c r="M28" i="2"/>
  <c r="N28" i="2" s="1"/>
  <c r="M2" i="2"/>
  <c r="N2" i="2" s="1"/>
  <c r="K34" i="2" l="1"/>
  <c r="M31" i="2"/>
  <c r="L32" i="2"/>
  <c r="M32" i="2" s="1"/>
  <c r="Z83" i="3"/>
  <c r="Z85" i="3" s="1"/>
  <c r="M29" i="2"/>
  <c r="N27" i="2"/>
  <c r="N29" i="2" s="1"/>
</calcChain>
</file>

<file path=xl/sharedStrings.xml><?xml version="1.0" encoding="utf-8"?>
<sst xmlns="http://schemas.openxmlformats.org/spreadsheetml/2006/main" count="394" uniqueCount="277">
  <si>
    <t>CATEGORIA</t>
  </si>
  <si>
    <t>N.</t>
  </si>
  <si>
    <t>DENOMINAZIONE PROGETTO</t>
  </si>
  <si>
    <t>RESPONSABILE PROGETTO</t>
  </si>
  <si>
    <t>OBIETTIVI</t>
  </si>
  <si>
    <t>PERSONALE COINVOLTO</t>
  </si>
  <si>
    <t>DESTINATARI</t>
  </si>
  <si>
    <t>VALENTE MAURO</t>
  </si>
  <si>
    <t>CIANCETTA SILVIA</t>
  </si>
  <si>
    <t>DI BRIGIDA ANNA VERA</t>
  </si>
  <si>
    <t>EDUCAZIONE ALLA SICUREZZA</t>
  </si>
  <si>
    <t>EDUCAZIONE ALLA SALUTE</t>
  </si>
  <si>
    <t>TUTTI GLI STUDENTI</t>
  </si>
  <si>
    <t>CONCORSI</t>
  </si>
  <si>
    <t>CERTAMINA</t>
  </si>
  <si>
    <t>OLIMPIADI</t>
  </si>
  <si>
    <t>ANIMATORI TURISTICI</t>
  </si>
  <si>
    <t>D'APRILE MARIA GRAZIA</t>
  </si>
  <si>
    <t>sviluppare e/o acquisire tecniche specifiche di scrittura; riconoscere stili e toni della scrittura;</t>
  </si>
  <si>
    <t>alunni del ginnasio-liceo e classi terze scuole medie di Pescara e provincia</t>
  </si>
  <si>
    <t>APPROFONDIM. E PERFEZ. CONOSCENZA COMPETENZA L2</t>
  </si>
  <si>
    <t>DURATA</t>
  </si>
  <si>
    <t>MIGLIORARE LE CAPACITA' COMUNICATIVE</t>
  </si>
  <si>
    <t>VALENTE M.</t>
  </si>
  <si>
    <t>DI BRIGIDA ANNA V.</t>
  </si>
  <si>
    <t>LEONE FATIMA</t>
  </si>
  <si>
    <t>QUINTE GINNASIALI</t>
  </si>
  <si>
    <t>EDUCARE ALLA LEGALITA'</t>
  </si>
  <si>
    <t>PILLA GIUSEPPINA</t>
  </si>
  <si>
    <t>PROMUOVERE NEGLI ADOLESCENTI LA CULTURA DELLA SALUTE ATC.</t>
  </si>
  <si>
    <t>PILLA G.</t>
  </si>
  <si>
    <t>PRATURLON PATRIZIA</t>
  </si>
  <si>
    <t>RAPPRESENTAZIONI AL TEATRO GRECO DI SIRACUSA</t>
  </si>
  <si>
    <t>SECONDE LICEO</t>
  </si>
  <si>
    <t>D0CENTI DI GRECO</t>
  </si>
  <si>
    <t>SPERIMENTARE LA TRASPOSIZIONE DELLA TRAGEDIA GRECA NELL'AMBITO DEL TEATRO GRECO</t>
  </si>
  <si>
    <t>PROGETTO CIC</t>
  </si>
  <si>
    <t>CONOSCERE LE TECNICHE DI RECITAZIONE</t>
  </si>
  <si>
    <t>LEONE E CHIUNQUE VOGLIA PARTECIPARE ALLA COMM TEATRO</t>
  </si>
  <si>
    <t>GIORNATA DI FORMAZIONE A MONTECITORIO</t>
  </si>
  <si>
    <t>DI BRIGIDA A.V.</t>
  </si>
  <si>
    <t>C0NOSCERE CONCRETAMENTE L'ATTIVITA' POLITICA</t>
  </si>
  <si>
    <t>OTT-DIC 2014</t>
  </si>
  <si>
    <t>FAGNANO M.L. +DI BRIGIDA</t>
  </si>
  <si>
    <t>DIFFONDERE L'INTERESSE PER LE DISCIPLINE SCIENTIFICHE</t>
  </si>
  <si>
    <t>GINNASIO E LICEO</t>
  </si>
  <si>
    <t>CORSO DI PREPARAZIONE AI TEST DI AMMISSIONE ALLE FACOLTA' SCIENTIFICHE</t>
  </si>
  <si>
    <t>APPROFONDIRE LE MATERIE SCIENTIFICHE  OGGETTO DEI TEST DI AMMISSIONE</t>
  </si>
  <si>
    <t>GIORNALE ON LINE REPUBBLICA@SCUOLA</t>
  </si>
  <si>
    <t>FOLLACCHIO S.</t>
  </si>
  <si>
    <t>POTENZIARE NEGLI STUDENTI LE COMPETENZE MULTIMEDIALI ETC.</t>
  </si>
  <si>
    <t>BIAGI GIULIANO</t>
  </si>
  <si>
    <t>OLIMPIADI DI FILOSOFIA</t>
  </si>
  <si>
    <t>MARCANTONIO ANNALISA</t>
  </si>
  <si>
    <t>DOCENTI DI FILOSOFIA DELL'ISTITUTO + 1 DOCENTE DI LINGUA INGLESE</t>
  </si>
  <si>
    <t>APPROFONDIMENTO ALLO STUDIO DEL TESTO FILOSOFICO</t>
  </si>
  <si>
    <t>CINEFORUM</t>
  </si>
  <si>
    <t>BENEDICENTI G.</t>
  </si>
  <si>
    <t>EDUCARE AL LINGUAGGIO SPECIFICO DEL CINEMA</t>
  </si>
  <si>
    <t>TUTTI GLI STUDENTI E GLI APPASSIONATI DI CINEMA</t>
  </si>
  <si>
    <t>MIGLIORARE LA CAPACITA' DI COMUNICAZIONE PER PROMUOVERE UNA PARTECIPAZIONE PIU' ATTIVA ALLA VITA DELLA SCUOLA</t>
  </si>
  <si>
    <t>PRIMA META' DELL'A.S.</t>
  </si>
  <si>
    <t>TRASVERSALITA' DEI SAPERI</t>
  </si>
  <si>
    <t>POTENZIAMENTO DELLA LINGUA INGLESE</t>
  </si>
  <si>
    <t>E IMPEGNO CIVILE</t>
  </si>
  <si>
    <t>PREVENZIONE DEI RISCHI DA INTERNET</t>
  </si>
  <si>
    <t>VALORIZZAZIONE DELLE ECCELLENZE</t>
  </si>
  <si>
    <t>ATTIVITA' COMPLEMENTARI</t>
  </si>
  <si>
    <t>POTENZIAMENTO AREA SCIENTIFICA</t>
  </si>
  <si>
    <t>VIAGGI DI INTEGRAZIONE  CUILTURALE</t>
  </si>
  <si>
    <t>DEMOCRAZIE AL BIVIO</t>
  </si>
  <si>
    <t>EDUCARE ALLA CITTADINANZA</t>
  </si>
  <si>
    <t>II-III LICEO</t>
  </si>
  <si>
    <t>OTT-MAG 2015</t>
  </si>
  <si>
    <t>TUTTI I DOCENTI DISCIPLINE STORIA-FILOSOFIA</t>
  </si>
  <si>
    <t>0TT-MARZO 2015</t>
  </si>
  <si>
    <t>BENEDICENTI</t>
  </si>
  <si>
    <t>NOV-GEN 2015</t>
  </si>
  <si>
    <t>FEB-MAR 2015</t>
  </si>
  <si>
    <t>OTT-MAGGIO 2015</t>
  </si>
  <si>
    <t>FOLLACCHIO, MARIEN, MARCANTONIO</t>
  </si>
  <si>
    <t>STORIA IN LINGUA/FILOSOFIA IN LINGUA</t>
  </si>
  <si>
    <t>FOLLACCHIO-DI MARCANTONIO</t>
  </si>
  <si>
    <t>MODULI CLIL</t>
  </si>
  <si>
    <t xml:space="preserve">I-II-III G </t>
  </si>
  <si>
    <t>OTT-MARZO 2015</t>
  </si>
  <si>
    <t>LEONE</t>
  </si>
  <si>
    <t>QUARTE-QUINTE GINNASIALI</t>
  </si>
  <si>
    <t>IN BICICLETTA LUNGO I FIUMI</t>
  </si>
  <si>
    <t>VIAGGIO IN BICICLETTA LUNGO LE PISTE CICLABILI DA BASILEA A STRASBURGO</t>
  </si>
  <si>
    <t>GENN-GIUGNO 2015</t>
  </si>
  <si>
    <t>PRATURLON, MARIEN, ORSATTI</t>
  </si>
  <si>
    <t>I-II LICEO</t>
  </si>
  <si>
    <t>DIC-FEB 2015</t>
  </si>
  <si>
    <t>PILLA, MARINO, MAGLIONE</t>
  </si>
  <si>
    <t>OTT-MAR 2015</t>
  </si>
  <si>
    <t>PROGETTO TEATRALE: OVIDIANA</t>
  </si>
  <si>
    <t>NOV-APR 2015</t>
  </si>
  <si>
    <t>GIOCHI MATEMATICI</t>
  </si>
  <si>
    <t>NOV-MARZO 2015</t>
  </si>
  <si>
    <t>AMORE, MORTE E MISTERO</t>
  </si>
  <si>
    <t>NOV-FEBB 2015</t>
  </si>
  <si>
    <t>CIANCETTA</t>
  </si>
  <si>
    <t>CERTIFICAZIONE KET- ORIENTAMENTO  SCUOLE MEDIE</t>
  </si>
  <si>
    <t>D'APRILE</t>
  </si>
  <si>
    <t>PROMUOVERE NEGLI STUDENTI LE COMPETENZE  L2</t>
  </si>
  <si>
    <t>DICEM-APRILE 2015</t>
  </si>
  <si>
    <t>III MEDIA</t>
  </si>
  <si>
    <t>CORSI E CERTIFICAZIONI PET , FIRST, CAE</t>
  </si>
  <si>
    <t>Sviluppo delle competenze comunicative L2</t>
  </si>
  <si>
    <t>NOV-MAG 2015</t>
  </si>
  <si>
    <t xml:space="preserve">P. D'Aprile </t>
  </si>
  <si>
    <t>V GINNASIO - LICEO</t>
  </si>
  <si>
    <t>CONCORSO KANGOUROU</t>
  </si>
  <si>
    <t>CIANCETTA, DI DONATO</t>
  </si>
  <si>
    <t xml:space="preserve">APPROFONDIMENTO LINGUA INGLESE </t>
  </si>
  <si>
    <t>FEBB-APR 2015</t>
  </si>
  <si>
    <t>TUTTI GLI ALUNNI</t>
  </si>
  <si>
    <t>CORSO DI INFORMATICA ECDL</t>
  </si>
  <si>
    <t>PRIMITERRA</t>
  </si>
  <si>
    <t>PREPARAZIONE ESAMI ECDL</t>
  </si>
  <si>
    <t>PRIMITERRA E ALTRI DOCENTI DISPONIBILI</t>
  </si>
  <si>
    <t>LA NATIVITà NELL'ARTE</t>
  </si>
  <si>
    <t>VILLANUCCI</t>
  </si>
  <si>
    <t>RAFFORZARE SENSO CRITICO-ESTETICO NEL PATRIMONIO CULTURALE E RELIGIOSO</t>
  </si>
  <si>
    <t>NOV-DIC 2014</t>
  </si>
  <si>
    <t>VILLANUCCI, AIMOLA, SORELLA, BENEDICENTI, DI BRIGIDA, MARIEN, MASTRANGELO, VILLANUCCI</t>
  </si>
  <si>
    <t>III SEZ. B</t>
  </si>
  <si>
    <t>RADICO</t>
  </si>
  <si>
    <t>OTT-MG 2015</t>
  </si>
  <si>
    <t>DE NICOLA</t>
  </si>
  <si>
    <t>RICONOSCIMENTO ECCELLENZE</t>
  </si>
  <si>
    <t>NOV-MAGG 2015</t>
  </si>
  <si>
    <t>TUTTI I CONSIGLI</t>
  </si>
  <si>
    <t xml:space="preserve">ORIENTAMENTO  </t>
  </si>
  <si>
    <t xml:space="preserve">OTT-APR 2015 VIAGGIO A MAGGIO </t>
  </si>
  <si>
    <t>LAB. SCRITTURA CREATIVA " PAUROMACHIA" O…. LA PAURA FA NOVANTA</t>
  </si>
  <si>
    <t xml:space="preserve">RADICO-DE NICOLA-SORELLA                 </t>
  </si>
  <si>
    <t xml:space="preserve">   TUTTI GLI ALUNNI</t>
  </si>
  <si>
    <t>LABORATORIO DI TRADUZIONE DELLE LINGUE CLASSICHE</t>
  </si>
  <si>
    <t>DI MUZIO, LOMBARDO, VOLPE, VALENTE</t>
  </si>
  <si>
    <t>POTENZIARE CAPACITA' DI TRADUZIONE</t>
  </si>
  <si>
    <t>GEN-FEB-MAR</t>
  </si>
  <si>
    <t>V GINNASIO E TRIENNIO L.</t>
  </si>
  <si>
    <t>TRASVERSALITA' DEI SAPERI E IMPEGNO CIVILE</t>
  </si>
  <si>
    <t>CONCORSI CERTAMINA OLIMPIADI</t>
  </si>
  <si>
    <t>N° ORE DI INSEGNAMENTO</t>
  </si>
  <si>
    <t>N° ORE DI NON INSEGNAMENTO</t>
  </si>
  <si>
    <t>LORDO DIPENDENTE</t>
  </si>
  <si>
    <t>LORDO STATO</t>
  </si>
  <si>
    <t>MARCANTONIO A.</t>
  </si>
  <si>
    <t>GIORNATA DI FORMAZIONE A MONTECITORIO/LEZIONI DI COSTITUZIONE</t>
  </si>
  <si>
    <t>DI BRIGIDA</t>
  </si>
  <si>
    <t>ACCOGLIENZA CONTINUITA' ORIENTAMENTO</t>
  </si>
  <si>
    <t>CORSO DI FORMAZIONE E AGGIORNAMENTO ALFABETIZZAZIONE DELLA LINGUA INGLESE PER DOCENTI E ATA</t>
  </si>
  <si>
    <t>CONOSCERE IL TERRITORIO</t>
  </si>
  <si>
    <t>ERASMUS</t>
  </si>
  <si>
    <t>EDUCAZIONE ALLA LEGALITA'</t>
  </si>
  <si>
    <t>VOLPE S.</t>
  </si>
  <si>
    <t>POTENZIAMENTO CORSO DI MATEMATICA</t>
  </si>
  <si>
    <t xml:space="preserve">ALFABETIZZAZIONE LINGUAGGI INFORMATICI:PROGRAMMA IL FUTURO - L'ORA DEL CODICE (PROG. MINISTERIALE) </t>
  </si>
  <si>
    <t>D'APRILE M. GRAZIA</t>
  </si>
  <si>
    <t>BAGNOLI</t>
  </si>
  <si>
    <t>BIAGI</t>
  </si>
  <si>
    <t>BOFFILO</t>
  </si>
  <si>
    <t>BONAFEDE</t>
  </si>
  <si>
    <t>CASALINI</t>
  </si>
  <si>
    <t>CENTORAME V.</t>
  </si>
  <si>
    <t>CICCONE</t>
  </si>
  <si>
    <t>CIGLIA</t>
  </si>
  <si>
    <t>CONTI</t>
  </si>
  <si>
    <t>CORBO</t>
  </si>
  <si>
    <t>DEL TRECCO</t>
  </si>
  <si>
    <t>DI GIAMBATTISTA</t>
  </si>
  <si>
    <t>DI MARCANTONIO</t>
  </si>
  <si>
    <t>DI MUZIO</t>
  </si>
  <si>
    <t>DI SCIASCIO</t>
  </si>
  <si>
    <t>FINELLI</t>
  </si>
  <si>
    <t>LOMBARDO</t>
  </si>
  <si>
    <t>MARCANTONIO</t>
  </si>
  <si>
    <t>MARIEN</t>
  </si>
  <si>
    <t>MASTRANGELO</t>
  </si>
  <si>
    <t>MORTARI</t>
  </si>
  <si>
    <t>PELAGALLI</t>
  </si>
  <si>
    <t>PIZZICA</t>
  </si>
  <si>
    <t>SCENNA</t>
  </si>
  <si>
    <t>SIGNORELLI</t>
  </si>
  <si>
    <t>SONSINI</t>
  </si>
  <si>
    <t>TROTTA</t>
  </si>
  <si>
    <t xml:space="preserve">VALENTE MAURO  </t>
  </si>
  <si>
    <t>VOLPE SARA</t>
  </si>
  <si>
    <t>ZUCCARINI</t>
  </si>
  <si>
    <t>DOCENTI</t>
  </si>
  <si>
    <t>AIMOLA</t>
  </si>
  <si>
    <t xml:space="preserve">ANTICO </t>
  </si>
  <si>
    <t>BERARDI</t>
  </si>
  <si>
    <t>DEL RE</t>
  </si>
  <si>
    <t>DELMONTE</t>
  </si>
  <si>
    <t>DI DONATO</t>
  </si>
  <si>
    <t>DI TULLIO</t>
  </si>
  <si>
    <t>FAGNANO</t>
  </si>
  <si>
    <t>FOLLACCHIO</t>
  </si>
  <si>
    <t>GIANSANTE</t>
  </si>
  <si>
    <t>LIBERI</t>
  </si>
  <si>
    <t>MAGLIONE</t>
  </si>
  <si>
    <t>MARINO E.</t>
  </si>
  <si>
    <t>PICIERNO</t>
  </si>
  <si>
    <t>PILLA</t>
  </si>
  <si>
    <t>PRATURLON</t>
  </si>
  <si>
    <t>RULLI</t>
  </si>
  <si>
    <t>SALONE</t>
  </si>
  <si>
    <t>SALVIA</t>
  </si>
  <si>
    <t>SIDERI</t>
  </si>
  <si>
    <t>SORELLA</t>
  </si>
  <si>
    <t xml:space="preserve">TAMBORRIELLO </t>
  </si>
  <si>
    <t>TASSONE</t>
  </si>
  <si>
    <t>TATONI</t>
  </si>
  <si>
    <t>VOLPE ANNALISA</t>
  </si>
  <si>
    <t>approfondimento classi 3^</t>
  </si>
  <si>
    <t>Coordinatori</t>
  </si>
  <si>
    <t>Segretari</t>
  </si>
  <si>
    <t>Sportello</t>
  </si>
  <si>
    <t>CIPOLLONE</t>
  </si>
  <si>
    <t>CUCULO</t>
  </si>
  <si>
    <t>MAZZOCCHETTI</t>
  </si>
  <si>
    <t>Ed. salute - CIC</t>
  </si>
  <si>
    <t>Viaggi</t>
  </si>
  <si>
    <t>GIORDANO</t>
  </si>
  <si>
    <t>Pot. Area scientifica</t>
  </si>
  <si>
    <t>Attività complementari )Teatro/Cineforum)</t>
  </si>
  <si>
    <t>Pot. L. Inglese</t>
  </si>
  <si>
    <t>PELAGATTI</t>
  </si>
  <si>
    <t>Concorsi - Certamina - Olimpiadi</t>
  </si>
  <si>
    <t>Educazione alla legalità</t>
  </si>
  <si>
    <t>Prep. Test. Univ.</t>
  </si>
  <si>
    <t>TOT. ORE INSEGNAMENTO</t>
  </si>
  <si>
    <t>INSEGNAMENTO</t>
  </si>
  <si>
    <t>FUNZIONALI</t>
  </si>
  <si>
    <t>TOT. ORE FUNZIONALI</t>
  </si>
  <si>
    <t>Orientamento - Certificazione - Scrittura creativa</t>
  </si>
  <si>
    <t>COLAIZZO</t>
  </si>
  <si>
    <t>ASS. AMM.</t>
  </si>
  <si>
    <t>FAZI</t>
  </si>
  <si>
    <t>FERRI</t>
  </si>
  <si>
    <t>GALLI</t>
  </si>
  <si>
    <t>TERRENZI</t>
  </si>
  <si>
    <t>D'ALOISIO</t>
  </si>
  <si>
    <t>COLL.SCOL.</t>
  </si>
  <si>
    <t>DE LUCA</t>
  </si>
  <si>
    <t>DI FELICE</t>
  </si>
  <si>
    <t>DI GIROLAMO</t>
  </si>
  <si>
    <t>DI MEO</t>
  </si>
  <si>
    <t>SANTUCCI</t>
  </si>
  <si>
    <t>TRIVILINI</t>
  </si>
  <si>
    <t>SANTAVENERE</t>
  </si>
  <si>
    <t>D'AMICO</t>
  </si>
  <si>
    <t>STRAORDINARIO</t>
  </si>
  <si>
    <t>Lab. Traduzione / St. fil. In lingua</t>
  </si>
  <si>
    <t>MANCINI</t>
  </si>
  <si>
    <t>Attività aggiuntive</t>
  </si>
  <si>
    <t>funzioni strumentali</t>
  </si>
  <si>
    <t>Incarichi specifici</t>
  </si>
  <si>
    <t>SOST.COLLEGHI</t>
  </si>
  <si>
    <t>DI NICOLA</t>
  </si>
  <si>
    <t>FIRMANI</t>
  </si>
  <si>
    <t>CORSI DI RECUPERO</t>
  </si>
  <si>
    <t>SUPPL. VERSI CAROLINA</t>
  </si>
  <si>
    <t>AMADIO</t>
  </si>
  <si>
    <t>SUPPL. DE FRANCESCO</t>
  </si>
  <si>
    <t>SUPPL. GATTAFONI</t>
  </si>
  <si>
    <t>ATT. AGGIUNTIVE</t>
  </si>
  <si>
    <t>TOTALE</t>
  </si>
  <si>
    <t>RIEPILOGO ATTIVITA' AGGIUNTIVE A.S. 2014/15</t>
  </si>
  <si>
    <t>ORE DI SOSTITUZIONE</t>
  </si>
  <si>
    <t>BERGHELLA</t>
  </si>
  <si>
    <t>TOTALI</t>
  </si>
  <si>
    <t>ANNO  SCOLASTICO  2014/2015  -- RIEPILOGO  COMPENSI PER ATTIVITA' AGGIUNTIVE DI: INSEGNAMENTO - FUNZIONALI ALL'INSEGNAMENTO - SOSTITUZIONE COLLEGHI - ASSENTI - CORSI DI RECUPERO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</si>
</sst>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rgb="FF000000"/>
      <name val="Calibri"/>
      <family val="2"/>
    </font>
    <font>
      <sz val="12"/>
      <color rgb="FF000000"/>
      <name val="Calibri"/>
      <family val="2"/>
    </font>
    <font>
      <sz val="8"/>
      <color rgb="FF000000"/>
      <name val="Calibri"/>
      <family val="2"/>
    </font>
    <font>
      <sz val="8"/>
      <color theme="1"/>
      <name val="Arial"/>
      <family val="2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/>
    <xf numFmtId="0" fontId="2" fillId="0" borderId="1" xfId="0" applyFont="1" applyBorder="1" applyAlignment="1">
      <alignment horizontal="center" wrapText="1"/>
    </xf>
    <xf numFmtId="0" fontId="1" fillId="0" borderId="4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1" fillId="2" borderId="2" xfId="0" applyFont="1" applyFill="1" applyBorder="1"/>
    <xf numFmtId="0" fontId="1" fillId="2" borderId="3" xfId="0" applyFont="1" applyFill="1" applyBorder="1"/>
    <xf numFmtId="0" fontId="2" fillId="0" borderId="5" xfId="0" applyFont="1" applyBorder="1" applyAlignment="1">
      <alignment horizontal="center" vertical="center"/>
    </xf>
    <xf numFmtId="0" fontId="1" fillId="0" borderId="5" xfId="0" applyFont="1" applyFill="1" applyBorder="1"/>
    <xf numFmtId="0" fontId="1" fillId="2" borderId="4" xfId="0" applyFont="1" applyFill="1" applyBorder="1" applyAlignment="1">
      <alignment horizontal="center" vertical="center"/>
    </xf>
    <xf numFmtId="0" fontId="2" fillId="0" borderId="5" xfId="0" applyFont="1" applyBorder="1"/>
    <xf numFmtId="0" fontId="1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/>
    <xf numFmtId="0" fontId="0" fillId="0" borderId="0" xfId="0" applyBorder="1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0" xfId="0" applyFill="1"/>
    <xf numFmtId="0" fontId="2" fillId="0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2" fillId="0" borderId="5" xfId="0" applyFont="1" applyFill="1" applyBorder="1"/>
    <xf numFmtId="0" fontId="0" fillId="2" borderId="1" xfId="0" applyFill="1" applyBorder="1"/>
    <xf numFmtId="0" fontId="2" fillId="0" borderId="5" xfId="0" applyFont="1" applyBorder="1" applyAlignment="1">
      <alignment horizontal="center" wrapText="1"/>
    </xf>
    <xf numFmtId="0" fontId="2" fillId="0" borderId="0" xfId="0" applyFont="1" applyFill="1" applyBorder="1" applyAlignment="1">
      <alignment vertical="center" wrapText="1"/>
    </xf>
    <xf numFmtId="0" fontId="0" fillId="2" borderId="7" xfId="0" applyFill="1" applyBorder="1"/>
    <xf numFmtId="0" fontId="0" fillId="2" borderId="8" xfId="0" applyFill="1" applyBorder="1"/>
    <xf numFmtId="0" fontId="2" fillId="0" borderId="5" xfId="0" applyFont="1" applyBorder="1" applyAlignment="1">
      <alignment horizontal="center" vertical="center" wrapText="1"/>
    </xf>
    <xf numFmtId="0" fontId="1" fillId="4" borderId="3" xfId="0" applyFont="1" applyFill="1" applyBorder="1"/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/>
    <xf numFmtId="0" fontId="1" fillId="4" borderId="0" xfId="0" applyFont="1" applyFill="1"/>
    <xf numFmtId="0" fontId="1" fillId="4" borderId="6" xfId="0" applyFont="1" applyFill="1" applyBorder="1"/>
    <xf numFmtId="0" fontId="1" fillId="4" borderId="4" xfId="0" applyFont="1" applyFill="1" applyBorder="1" applyAlignment="1">
      <alignment wrapText="1"/>
    </xf>
    <xf numFmtId="0" fontId="1" fillId="4" borderId="2" xfId="0" applyFont="1" applyFill="1" applyBorder="1"/>
    <xf numFmtId="0" fontId="1" fillId="4" borderId="2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4" xfId="0" applyFont="1" applyFill="1" applyBorder="1"/>
    <xf numFmtId="0" fontId="3" fillId="4" borderId="1" xfId="0" applyFont="1" applyFill="1" applyBorder="1" applyAlignment="1">
      <alignment wrapText="1"/>
    </xf>
    <xf numFmtId="2" fontId="1" fillId="4" borderId="1" xfId="0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wrapText="1"/>
    </xf>
    <xf numFmtId="0" fontId="1" fillId="0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wrapText="1"/>
    </xf>
    <xf numFmtId="0" fontId="2" fillId="0" borderId="0" xfId="0" applyFont="1" applyBorder="1" applyAlignment="1">
      <alignment vertical="center" wrapText="1"/>
    </xf>
    <xf numFmtId="0" fontId="1" fillId="5" borderId="2" xfId="0" applyFont="1" applyFill="1" applyBorder="1"/>
    <xf numFmtId="0" fontId="1" fillId="5" borderId="2" xfId="0" applyFont="1" applyFill="1" applyBorder="1" applyAlignment="1">
      <alignment wrapText="1"/>
    </xf>
    <xf numFmtId="0" fontId="1" fillId="5" borderId="3" xfId="0" applyFont="1" applyFill="1" applyBorder="1"/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/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wrapText="1"/>
    </xf>
    <xf numFmtId="0" fontId="1" fillId="5" borderId="6" xfId="0" applyFont="1" applyFill="1" applyBorder="1"/>
    <xf numFmtId="0" fontId="1" fillId="5" borderId="4" xfId="0" applyFont="1" applyFill="1" applyBorder="1" applyAlignment="1">
      <alignment wrapText="1"/>
    </xf>
    <xf numFmtId="0" fontId="1" fillId="5" borderId="4" xfId="0" applyFont="1" applyFill="1" applyBorder="1"/>
    <xf numFmtId="0" fontId="1" fillId="0" borderId="1" xfId="0" applyFont="1" applyFill="1" applyBorder="1" applyAlignment="1">
      <alignment wrapText="1"/>
    </xf>
    <xf numFmtId="0" fontId="0" fillId="0" borderId="1" xfId="0" applyBorder="1"/>
    <xf numFmtId="0" fontId="0" fillId="0" borderId="1" xfId="0" applyFill="1" applyBorder="1"/>
    <xf numFmtId="0" fontId="2" fillId="0" borderId="1" xfId="0" applyFont="1" applyFill="1" applyBorder="1" applyAlignment="1">
      <alignment vertical="center" wrapText="1"/>
    </xf>
    <xf numFmtId="0" fontId="1" fillId="0" borderId="1" xfId="0" applyFont="1" applyFill="1" applyBorder="1"/>
    <xf numFmtId="4" fontId="1" fillId="0" borderId="1" xfId="0" applyNumberFormat="1" applyFont="1" applyFill="1" applyBorder="1" applyAlignment="1">
      <alignment wrapText="1"/>
    </xf>
    <xf numFmtId="4" fontId="0" fillId="0" borderId="1" xfId="0" applyNumberFormat="1" applyBorder="1"/>
    <xf numFmtId="4" fontId="0" fillId="0" borderId="0" xfId="0" applyNumberFormat="1"/>
    <xf numFmtId="0" fontId="1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4" fontId="0" fillId="0" borderId="1" xfId="0" applyNumberFormat="1" applyFill="1" applyBorder="1"/>
    <xf numFmtId="0" fontId="2" fillId="0" borderId="1" xfId="0" applyFont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horizontal="right" vertical="top" wrapText="1"/>
    </xf>
    <xf numFmtId="0" fontId="5" fillId="0" borderId="1" xfId="0" applyFont="1" applyBorder="1" applyAlignment="1">
      <alignment horizontal="right"/>
    </xf>
    <xf numFmtId="0" fontId="5" fillId="0" borderId="7" xfId="0" applyFont="1" applyBorder="1"/>
    <xf numFmtId="0" fontId="0" fillId="0" borderId="1" xfId="0" applyFill="1" applyBorder="1" applyAlignment="1">
      <alignment wrapText="1"/>
    </xf>
    <xf numFmtId="0" fontId="6" fillId="0" borderId="1" xfId="0" applyFont="1" applyBorder="1"/>
    <xf numFmtId="0" fontId="7" fillId="0" borderId="1" xfId="0" applyFont="1" applyBorder="1"/>
    <xf numFmtId="0" fontId="0" fillId="0" borderId="3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8" fillId="0" borderId="1" xfId="0" applyFont="1" applyBorder="1"/>
    <xf numFmtId="0" fontId="1" fillId="0" borderId="3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0" xfId="0" applyFont="1"/>
    <xf numFmtId="0" fontId="9" fillId="0" borderId="0" xfId="0" applyFont="1"/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4" xfId="0" applyBorder="1" applyAlignment="1"/>
    <xf numFmtId="0" fontId="2" fillId="0" borderId="2" xfId="0" applyFont="1" applyFill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0" borderId="4" xfId="0" applyBorder="1" applyAlignment="1">
      <alignment wrapText="1"/>
    </xf>
    <xf numFmtId="0" fontId="2" fillId="0" borderId="4" xfId="0" applyFont="1" applyBorder="1" applyAlignment="1">
      <alignment horizontal="center" wrapText="1"/>
    </xf>
    <xf numFmtId="0" fontId="4" fillId="0" borderId="1" xfId="0" applyFont="1" applyBorder="1"/>
    <xf numFmtId="0" fontId="0" fillId="0" borderId="1" xfId="0" applyFill="1" applyBorder="1" applyAlignment="1">
      <alignment wrapText="1"/>
    </xf>
    <xf numFmtId="0" fontId="0" fillId="0" borderId="1" xfId="0" applyBorder="1" applyAlignment="1"/>
    <xf numFmtId="0" fontId="4" fillId="0" borderId="7" xfId="0" applyFont="1" applyBorder="1" applyAlignment="1"/>
    <xf numFmtId="0" fontId="4" fillId="0" borderId="3" xfId="0" applyFont="1" applyBorder="1" applyAlignment="1"/>
    <xf numFmtId="0" fontId="0" fillId="0" borderId="7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7" xfId="0" applyFill="1" applyBorder="1" applyAlignment="1">
      <alignment wrapText="1"/>
    </xf>
    <xf numFmtId="0" fontId="0" fillId="0" borderId="3" xfId="0" applyBorder="1" applyAlignment="1"/>
    <xf numFmtId="0" fontId="0" fillId="0" borderId="9" xfId="0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>
      <selection sqref="A1:XFD1048576"/>
    </sheetView>
  </sheetViews>
  <sheetFormatPr defaultRowHeight="15" x14ac:dyDescent="0.25"/>
  <cols>
    <col min="1" max="1" width="3.28515625" customWidth="1"/>
    <col min="2" max="2" width="20.7109375" bestFit="1" customWidth="1"/>
    <col min="3" max="3" width="2.42578125" bestFit="1" customWidth="1"/>
    <col min="4" max="4" width="25.85546875" customWidth="1"/>
    <col min="5" max="5" width="16.5703125" bestFit="1" customWidth="1"/>
    <col min="6" max="6" width="28.28515625" bestFit="1" customWidth="1"/>
    <col min="7" max="7" width="12.28515625" style="1" bestFit="1" customWidth="1"/>
    <col min="8" max="8" width="22.28515625" customWidth="1"/>
    <col min="9" max="9" width="16.140625" customWidth="1"/>
  </cols>
  <sheetData>
    <row r="1" spans="1:10" ht="22.5" x14ac:dyDescent="0.25">
      <c r="A1" s="1"/>
      <c r="B1" s="17" t="s">
        <v>0</v>
      </c>
      <c r="C1" s="17" t="s">
        <v>1</v>
      </c>
      <c r="D1" s="18" t="s">
        <v>2</v>
      </c>
      <c r="E1" s="18" t="s">
        <v>3</v>
      </c>
      <c r="F1" s="19" t="s">
        <v>4</v>
      </c>
      <c r="G1" s="19" t="s">
        <v>21</v>
      </c>
      <c r="H1" s="18" t="s">
        <v>5</v>
      </c>
      <c r="I1" s="18" t="s">
        <v>6</v>
      </c>
      <c r="J1" s="25"/>
    </row>
    <row r="2" spans="1:10" ht="23.25" x14ac:dyDescent="0.25">
      <c r="A2" s="1"/>
      <c r="B2" s="16" t="s">
        <v>62</v>
      </c>
      <c r="C2" s="41">
        <v>1</v>
      </c>
      <c r="D2" s="42" t="s">
        <v>81</v>
      </c>
      <c r="E2" s="42" t="s">
        <v>49</v>
      </c>
      <c r="F2" s="42" t="s">
        <v>83</v>
      </c>
      <c r="G2" s="42" t="s">
        <v>85</v>
      </c>
      <c r="H2" s="42" t="s">
        <v>82</v>
      </c>
      <c r="I2" s="42" t="s">
        <v>84</v>
      </c>
      <c r="J2" s="48"/>
    </row>
    <row r="3" spans="1:10" s="1" customFormat="1" ht="23.25" x14ac:dyDescent="0.25">
      <c r="B3" s="16"/>
      <c r="C3" s="41">
        <v>2</v>
      </c>
      <c r="D3" s="42" t="s">
        <v>139</v>
      </c>
      <c r="E3" s="42" t="s">
        <v>23</v>
      </c>
      <c r="F3" s="42" t="s">
        <v>141</v>
      </c>
      <c r="G3" s="42" t="s">
        <v>142</v>
      </c>
      <c r="H3" s="42" t="s">
        <v>140</v>
      </c>
      <c r="I3" s="42" t="s">
        <v>143</v>
      </c>
      <c r="J3" s="20"/>
    </row>
    <row r="4" spans="1:10" x14ac:dyDescent="0.25">
      <c r="A4" s="1"/>
      <c r="B4" s="8"/>
      <c r="C4" s="4"/>
      <c r="D4" s="5"/>
      <c r="E4" s="4"/>
      <c r="F4" s="5"/>
      <c r="G4" s="4"/>
      <c r="H4" s="4"/>
      <c r="I4" s="4"/>
      <c r="J4" s="25"/>
    </row>
    <row r="5" spans="1:10" ht="23.25" x14ac:dyDescent="0.25">
      <c r="A5" s="1"/>
      <c r="B5" s="24"/>
      <c r="C5" s="35">
        <v>1</v>
      </c>
      <c r="D5" s="36" t="s">
        <v>70</v>
      </c>
      <c r="E5" s="36" t="s">
        <v>51</v>
      </c>
      <c r="F5" s="36" t="s">
        <v>71</v>
      </c>
      <c r="G5" s="36" t="s">
        <v>73</v>
      </c>
      <c r="H5" s="36" t="s">
        <v>74</v>
      </c>
      <c r="I5" s="36" t="s">
        <v>72</v>
      </c>
      <c r="J5" s="25"/>
    </row>
    <row r="6" spans="1:10" s="1" customFormat="1" ht="23.25" x14ac:dyDescent="0.25">
      <c r="B6" s="14"/>
      <c r="C6" s="35">
        <v>2</v>
      </c>
      <c r="D6" s="36" t="s">
        <v>65</v>
      </c>
      <c r="E6" s="36" t="s">
        <v>25</v>
      </c>
      <c r="F6" s="36" t="s">
        <v>27</v>
      </c>
      <c r="G6" s="36" t="s">
        <v>61</v>
      </c>
      <c r="H6" s="36" t="s">
        <v>86</v>
      </c>
      <c r="I6" s="36" t="s">
        <v>87</v>
      </c>
      <c r="J6" s="25"/>
    </row>
    <row r="7" spans="1:10" ht="23.25" x14ac:dyDescent="0.25">
      <c r="A7" s="1"/>
      <c r="B7" s="34" t="s">
        <v>64</v>
      </c>
      <c r="C7" s="35">
        <v>3</v>
      </c>
      <c r="D7" s="36" t="s">
        <v>39</v>
      </c>
      <c r="E7" s="36" t="s">
        <v>40</v>
      </c>
      <c r="F7" s="36" t="s">
        <v>41</v>
      </c>
      <c r="G7" s="36" t="s">
        <v>42</v>
      </c>
      <c r="H7" s="36" t="s">
        <v>43</v>
      </c>
      <c r="I7" s="36" t="s">
        <v>127</v>
      </c>
      <c r="J7" s="25"/>
    </row>
    <row r="8" spans="1:10" s="1" customFormat="1" ht="23.25" x14ac:dyDescent="0.25">
      <c r="B8" s="49"/>
      <c r="C8" s="35">
        <v>4</v>
      </c>
      <c r="D8" s="36" t="s">
        <v>48</v>
      </c>
      <c r="E8" s="37" t="s">
        <v>49</v>
      </c>
      <c r="F8" s="36" t="s">
        <v>50</v>
      </c>
      <c r="G8" s="36" t="s">
        <v>79</v>
      </c>
      <c r="H8" s="36" t="s">
        <v>80</v>
      </c>
      <c r="I8" s="36" t="s">
        <v>45</v>
      </c>
      <c r="J8" s="25"/>
    </row>
    <row r="9" spans="1:10" x14ac:dyDescent="0.25">
      <c r="A9" s="1"/>
      <c r="B9" s="12"/>
      <c r="C9" s="9"/>
      <c r="D9" s="5"/>
      <c r="E9" s="5"/>
      <c r="F9" s="5"/>
      <c r="G9" s="5"/>
      <c r="H9" s="5"/>
      <c r="I9" s="5"/>
      <c r="J9" s="25"/>
    </row>
    <row r="10" spans="1:10" ht="23.25" x14ac:dyDescent="0.25">
      <c r="A10" s="1"/>
      <c r="B10" s="6"/>
      <c r="C10" s="37">
        <v>1</v>
      </c>
      <c r="D10" s="43" t="s">
        <v>10</v>
      </c>
      <c r="E10" s="36" t="s">
        <v>28</v>
      </c>
      <c r="F10" s="36" t="s">
        <v>29</v>
      </c>
      <c r="G10" s="36" t="s">
        <v>93</v>
      </c>
      <c r="H10" s="36" t="s">
        <v>30</v>
      </c>
      <c r="I10" s="36" t="s">
        <v>26</v>
      </c>
      <c r="J10" s="25"/>
    </row>
    <row r="11" spans="1:10" ht="45.75" x14ac:dyDescent="0.25">
      <c r="A11" s="1"/>
      <c r="B11" s="2" t="s">
        <v>11</v>
      </c>
      <c r="C11" s="35">
        <v>2</v>
      </c>
      <c r="D11" s="50" t="s">
        <v>36</v>
      </c>
      <c r="E11" s="36" t="s">
        <v>128</v>
      </c>
      <c r="F11" s="36" t="s">
        <v>60</v>
      </c>
      <c r="G11" s="36" t="s">
        <v>129</v>
      </c>
      <c r="H11" s="36" t="s">
        <v>137</v>
      </c>
      <c r="I11" s="36" t="s">
        <v>138</v>
      </c>
    </row>
    <row r="12" spans="1:10" x14ac:dyDescent="0.25">
      <c r="A12" s="1"/>
      <c r="B12" s="15"/>
      <c r="C12" s="9"/>
      <c r="D12" s="5"/>
      <c r="E12" s="4"/>
      <c r="F12" s="5"/>
      <c r="G12" s="4"/>
      <c r="H12" s="5"/>
      <c r="I12" s="4"/>
    </row>
    <row r="13" spans="1:10" ht="23.25" x14ac:dyDescent="0.25">
      <c r="A13" s="1"/>
      <c r="B13" s="7" t="s">
        <v>13</v>
      </c>
      <c r="C13" s="35">
        <v>1</v>
      </c>
      <c r="D13" s="36" t="s">
        <v>98</v>
      </c>
      <c r="E13" s="37" t="s">
        <v>28</v>
      </c>
      <c r="F13" s="36" t="s">
        <v>44</v>
      </c>
      <c r="G13" s="36" t="s">
        <v>99</v>
      </c>
      <c r="H13" s="37" t="s">
        <v>30</v>
      </c>
      <c r="I13" s="36" t="s">
        <v>45</v>
      </c>
    </row>
    <row r="14" spans="1:10" x14ac:dyDescent="0.25">
      <c r="A14" s="1"/>
      <c r="B14" s="13" t="s">
        <v>14</v>
      </c>
      <c r="C14" s="37">
        <v>2</v>
      </c>
      <c r="D14" s="37" t="s">
        <v>66</v>
      </c>
      <c r="E14" s="37" t="s">
        <v>130</v>
      </c>
      <c r="F14" s="37" t="s">
        <v>131</v>
      </c>
      <c r="G14" s="37" t="s">
        <v>132</v>
      </c>
      <c r="H14" s="37" t="s">
        <v>133</v>
      </c>
      <c r="I14" s="37" t="s">
        <v>117</v>
      </c>
    </row>
    <row r="15" spans="1:10" x14ac:dyDescent="0.25">
      <c r="A15" s="1"/>
      <c r="B15" s="13" t="s">
        <v>15</v>
      </c>
      <c r="C15" s="37">
        <v>3</v>
      </c>
      <c r="D15" s="37" t="s">
        <v>113</v>
      </c>
      <c r="E15" s="37" t="s">
        <v>102</v>
      </c>
      <c r="F15" s="37" t="s">
        <v>115</v>
      </c>
      <c r="G15" s="37" t="s">
        <v>116</v>
      </c>
      <c r="H15" s="37" t="s">
        <v>114</v>
      </c>
      <c r="I15" s="37" t="s">
        <v>117</v>
      </c>
    </row>
    <row r="16" spans="1:10" ht="34.5" x14ac:dyDescent="0.25">
      <c r="A16" s="22"/>
      <c r="B16" s="3"/>
      <c r="C16" s="35">
        <v>4</v>
      </c>
      <c r="D16" s="36" t="s">
        <v>52</v>
      </c>
      <c r="E16" s="37" t="s">
        <v>53</v>
      </c>
      <c r="F16" s="36" t="s">
        <v>55</v>
      </c>
      <c r="G16" s="36" t="s">
        <v>78</v>
      </c>
      <c r="H16" s="36" t="s">
        <v>54</v>
      </c>
      <c r="I16" s="36" t="s">
        <v>72</v>
      </c>
    </row>
    <row r="17" spans="1:9" ht="22.5" x14ac:dyDescent="0.25">
      <c r="A17" s="1"/>
      <c r="B17" s="17" t="s">
        <v>0</v>
      </c>
      <c r="C17" s="17" t="s">
        <v>1</v>
      </c>
      <c r="D17" s="18" t="s">
        <v>2</v>
      </c>
      <c r="E17" s="18" t="s">
        <v>3</v>
      </c>
      <c r="F17" s="18" t="s">
        <v>4</v>
      </c>
      <c r="G17" s="19"/>
      <c r="H17" s="18" t="s">
        <v>5</v>
      </c>
      <c r="I17" s="18" t="s">
        <v>6</v>
      </c>
    </row>
    <row r="18" spans="1:9" s="1" customFormat="1" ht="45.75" x14ac:dyDescent="0.25">
      <c r="B18" s="10" t="s">
        <v>134</v>
      </c>
      <c r="C18" s="39">
        <v>1</v>
      </c>
      <c r="D18" s="40" t="s">
        <v>136</v>
      </c>
      <c r="E18" s="44" t="s">
        <v>24</v>
      </c>
      <c r="F18" s="40" t="s">
        <v>18</v>
      </c>
      <c r="G18" s="40" t="s">
        <v>110</v>
      </c>
      <c r="H18" s="40" t="s">
        <v>9</v>
      </c>
      <c r="I18" s="40" t="s">
        <v>19</v>
      </c>
    </row>
    <row r="19" spans="1:9" ht="34.5" x14ac:dyDescent="0.25">
      <c r="A19" s="1"/>
      <c r="B19" s="3"/>
      <c r="C19" s="37">
        <v>2</v>
      </c>
      <c r="D19" s="36" t="s">
        <v>46</v>
      </c>
      <c r="E19" s="36" t="s">
        <v>30</v>
      </c>
      <c r="F19" s="36" t="s">
        <v>47</v>
      </c>
      <c r="G19" s="36" t="s">
        <v>95</v>
      </c>
      <c r="H19" s="36" t="s">
        <v>94</v>
      </c>
      <c r="I19" s="36" t="s">
        <v>72</v>
      </c>
    </row>
    <row r="20" spans="1:9" s="1" customFormat="1" ht="23.25" x14ac:dyDescent="0.25">
      <c r="B20" s="23"/>
      <c r="C20" s="35">
        <v>3</v>
      </c>
      <c r="D20" s="36" t="s">
        <v>103</v>
      </c>
      <c r="E20" s="36" t="s">
        <v>104</v>
      </c>
      <c r="F20" s="36" t="s">
        <v>105</v>
      </c>
      <c r="G20" s="36" t="s">
        <v>106</v>
      </c>
      <c r="H20" s="36" t="s">
        <v>104</v>
      </c>
      <c r="I20" s="46" t="s">
        <v>107</v>
      </c>
    </row>
    <row r="21" spans="1:9" x14ac:dyDescent="0.25">
      <c r="B21" s="32"/>
      <c r="C21" s="33"/>
      <c r="D21" s="33"/>
      <c r="E21" s="33"/>
      <c r="F21" s="33"/>
      <c r="G21" s="33"/>
      <c r="H21" s="33"/>
      <c r="I21" s="33"/>
    </row>
    <row r="22" spans="1:9" ht="23.25" x14ac:dyDescent="0.25">
      <c r="A22" s="1"/>
      <c r="B22" s="30" t="s">
        <v>63</v>
      </c>
      <c r="C22" s="44">
        <v>1</v>
      </c>
      <c r="D22" s="40" t="s">
        <v>100</v>
      </c>
      <c r="E22" s="44" t="s">
        <v>8</v>
      </c>
      <c r="F22" s="40" t="s">
        <v>20</v>
      </c>
      <c r="G22" s="40" t="s">
        <v>101</v>
      </c>
      <c r="H22" s="44" t="s">
        <v>102</v>
      </c>
      <c r="I22" s="40" t="s">
        <v>72</v>
      </c>
    </row>
    <row r="23" spans="1:9" ht="26.25" x14ac:dyDescent="0.25">
      <c r="A23" s="1"/>
      <c r="B23" s="11"/>
      <c r="C23" s="35">
        <v>2</v>
      </c>
      <c r="D23" s="36" t="s">
        <v>108</v>
      </c>
      <c r="E23" s="36" t="s">
        <v>17</v>
      </c>
      <c r="F23" s="45" t="s">
        <v>109</v>
      </c>
      <c r="G23" s="36" t="s">
        <v>110</v>
      </c>
      <c r="H23" s="45" t="s">
        <v>111</v>
      </c>
      <c r="I23" s="36" t="s">
        <v>112</v>
      </c>
    </row>
    <row r="24" spans="1:9" x14ac:dyDescent="0.25">
      <c r="A24" s="1"/>
      <c r="B24" s="27"/>
      <c r="C24" s="9"/>
      <c r="D24" s="5"/>
      <c r="E24" s="5"/>
      <c r="F24" s="5"/>
      <c r="G24" s="5"/>
      <c r="H24" s="5"/>
      <c r="I24" s="5"/>
    </row>
    <row r="25" spans="1:9" ht="34.5" x14ac:dyDescent="0.25">
      <c r="A25" s="1"/>
      <c r="B25" s="26"/>
      <c r="C25" s="35">
        <v>1</v>
      </c>
      <c r="D25" s="36" t="s">
        <v>96</v>
      </c>
      <c r="E25" s="37" t="s">
        <v>25</v>
      </c>
      <c r="F25" s="36" t="s">
        <v>37</v>
      </c>
      <c r="G25" s="36" t="s">
        <v>97</v>
      </c>
      <c r="H25" s="36" t="s">
        <v>38</v>
      </c>
      <c r="I25" s="36" t="s">
        <v>12</v>
      </c>
    </row>
    <row r="26" spans="1:9" ht="34.5" x14ac:dyDescent="0.25">
      <c r="A26" s="1"/>
      <c r="B26" s="10" t="s">
        <v>67</v>
      </c>
      <c r="C26" s="35">
        <v>2</v>
      </c>
      <c r="D26" s="36" t="s">
        <v>56</v>
      </c>
      <c r="E26" s="37" t="s">
        <v>57</v>
      </c>
      <c r="F26" s="36" t="s">
        <v>58</v>
      </c>
      <c r="G26" s="38" t="s">
        <v>75</v>
      </c>
      <c r="H26" s="37" t="s">
        <v>76</v>
      </c>
      <c r="I26" s="36" t="s">
        <v>59</v>
      </c>
    </row>
    <row r="27" spans="1:9" ht="45.75" x14ac:dyDescent="0.25">
      <c r="A27" s="1"/>
      <c r="B27" s="28"/>
      <c r="C27" s="35">
        <v>3</v>
      </c>
      <c r="D27" s="47" t="s">
        <v>122</v>
      </c>
      <c r="E27" s="37" t="s">
        <v>123</v>
      </c>
      <c r="F27" s="36" t="s">
        <v>124</v>
      </c>
      <c r="G27" s="37" t="s">
        <v>125</v>
      </c>
      <c r="H27" s="36" t="s">
        <v>126</v>
      </c>
      <c r="I27" s="37" t="s">
        <v>12</v>
      </c>
    </row>
    <row r="28" spans="1:9" s="25" customFormat="1" ht="23.25" x14ac:dyDescent="0.25">
      <c r="B28" s="26"/>
      <c r="C28" s="39">
        <v>4</v>
      </c>
      <c r="D28" s="40" t="s">
        <v>16</v>
      </c>
      <c r="E28" s="40" t="s">
        <v>7</v>
      </c>
      <c r="F28" s="40" t="s">
        <v>22</v>
      </c>
      <c r="G28" s="40" t="s">
        <v>77</v>
      </c>
      <c r="H28" s="40" t="s">
        <v>23</v>
      </c>
      <c r="I28" s="40" t="s">
        <v>12</v>
      </c>
    </row>
    <row r="29" spans="1:9" ht="15" customHeight="1" x14ac:dyDescent="0.25">
      <c r="A29" s="1"/>
      <c r="B29" s="29"/>
      <c r="C29" s="29"/>
      <c r="D29" s="29"/>
      <c r="E29" s="29"/>
      <c r="F29" s="29"/>
      <c r="G29" s="29"/>
      <c r="H29" s="29"/>
      <c r="I29" s="29"/>
    </row>
    <row r="30" spans="1:9" s="1" customFormat="1" ht="23.25" x14ac:dyDescent="0.25">
      <c r="B30" s="30" t="s">
        <v>68</v>
      </c>
      <c r="C30" s="39">
        <v>1</v>
      </c>
      <c r="D30" s="40" t="s">
        <v>118</v>
      </c>
      <c r="E30" s="40" t="s">
        <v>119</v>
      </c>
      <c r="F30" s="40" t="s">
        <v>120</v>
      </c>
      <c r="G30" s="40" t="s">
        <v>97</v>
      </c>
      <c r="H30" s="44" t="s">
        <v>121</v>
      </c>
      <c r="I30" s="44" t="s">
        <v>12</v>
      </c>
    </row>
    <row r="31" spans="1:9" ht="23.25" x14ac:dyDescent="0.25">
      <c r="A31" s="1"/>
      <c r="B31" s="92" t="s">
        <v>69</v>
      </c>
      <c r="C31" s="35">
        <v>2</v>
      </c>
      <c r="D31" s="36" t="s">
        <v>88</v>
      </c>
      <c r="E31" s="36" t="s">
        <v>31</v>
      </c>
      <c r="F31" s="36" t="s">
        <v>89</v>
      </c>
      <c r="G31" s="36" t="s">
        <v>90</v>
      </c>
      <c r="H31" s="36" t="s">
        <v>91</v>
      </c>
      <c r="I31" s="36" t="s">
        <v>92</v>
      </c>
    </row>
    <row r="32" spans="1:9" ht="34.5" x14ac:dyDescent="0.25">
      <c r="A32" s="1"/>
      <c r="B32" s="93"/>
      <c r="C32" s="37">
        <v>3</v>
      </c>
      <c r="D32" s="36" t="s">
        <v>32</v>
      </c>
      <c r="E32" s="36" t="s">
        <v>25</v>
      </c>
      <c r="F32" s="36" t="s">
        <v>35</v>
      </c>
      <c r="G32" s="36" t="s">
        <v>135</v>
      </c>
      <c r="H32" s="36" t="s">
        <v>34</v>
      </c>
      <c r="I32" s="36" t="s">
        <v>33</v>
      </c>
    </row>
    <row r="33" spans="1:9" x14ac:dyDescent="0.25">
      <c r="A33" s="1"/>
      <c r="B33" s="51"/>
      <c r="C33" s="21"/>
      <c r="D33" s="31"/>
      <c r="E33" s="21"/>
      <c r="F33" s="20"/>
      <c r="G33" s="20"/>
      <c r="H33" s="20"/>
      <c r="I33" s="20"/>
    </row>
    <row r="34" spans="1:9" x14ac:dyDescent="0.25">
      <c r="A34" s="22"/>
      <c r="C34" s="21"/>
      <c r="D34" s="20"/>
      <c r="E34" s="21"/>
      <c r="F34" s="20"/>
      <c r="G34" s="20"/>
      <c r="H34" s="20"/>
      <c r="I34" s="20"/>
    </row>
    <row r="35" spans="1:9" x14ac:dyDescent="0.25">
      <c r="A35" s="1"/>
      <c r="B35" s="21"/>
      <c r="C35" s="21"/>
      <c r="D35" s="20"/>
      <c r="E35" s="21"/>
      <c r="F35" s="20"/>
      <c r="G35" s="21"/>
      <c r="H35" s="21"/>
      <c r="I35" s="21"/>
    </row>
    <row r="36" spans="1:9" x14ac:dyDescent="0.25">
      <c r="A36" s="1"/>
      <c r="B36" s="91"/>
      <c r="C36" s="21"/>
      <c r="D36" s="20"/>
      <c r="E36" s="21"/>
      <c r="F36" s="20"/>
      <c r="G36" s="21"/>
      <c r="H36" s="21"/>
      <c r="I36" s="21"/>
    </row>
    <row r="37" spans="1:9" x14ac:dyDescent="0.25">
      <c r="A37" s="1"/>
      <c r="B37" s="91"/>
    </row>
  </sheetData>
  <mergeCells count="2">
    <mergeCell ref="B36:B37"/>
    <mergeCell ref="B31:B32"/>
  </mergeCells>
  <pageMargins left="0" right="0" top="0.35433070866141736" bottom="0.55118110236220474" header="0.31496062992125984" footer="0.31496062992125984"/>
  <pageSetup paperSize="8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opLeftCell="Y1" workbookViewId="0">
      <selection activeCell="AL18" sqref="AL18"/>
    </sheetView>
  </sheetViews>
  <sheetFormatPr defaultColWidth="8.85546875" defaultRowHeight="15" x14ac:dyDescent="0.25"/>
  <cols>
    <col min="1" max="1" width="11.28515625" style="1" customWidth="1"/>
    <col min="2" max="2" width="2.42578125" style="1" bestFit="1" customWidth="1"/>
    <col min="3" max="3" width="25.85546875" style="1" customWidth="1"/>
    <col min="4" max="10" width="13.28515625" style="1" customWidth="1"/>
    <col min="11" max="12" width="10.28515625" style="1" customWidth="1"/>
    <col min="13" max="13" width="10.7109375" style="69" customWidth="1"/>
    <col min="14" max="14" width="11.7109375" style="1" customWidth="1"/>
    <col min="15" max="16384" width="8.85546875" style="1"/>
  </cols>
  <sheetData>
    <row r="1" spans="1:14" ht="45.75" x14ac:dyDescent="0.25">
      <c r="A1" s="70" t="s">
        <v>0</v>
      </c>
      <c r="B1" s="70" t="s">
        <v>1</v>
      </c>
      <c r="C1" s="71" t="s">
        <v>2</v>
      </c>
      <c r="D1" s="71" t="s">
        <v>3</v>
      </c>
      <c r="E1" s="71"/>
      <c r="F1" s="71"/>
      <c r="G1" s="71"/>
      <c r="H1" s="71"/>
      <c r="I1" s="71"/>
      <c r="J1" s="71"/>
      <c r="K1" s="62" t="s">
        <v>146</v>
      </c>
      <c r="L1" s="62" t="s">
        <v>147</v>
      </c>
      <c r="M1" s="67" t="s">
        <v>148</v>
      </c>
      <c r="N1" s="62" t="s">
        <v>149</v>
      </c>
    </row>
    <row r="2" spans="1:14" ht="23.25" x14ac:dyDescent="0.25">
      <c r="A2" s="100" t="s">
        <v>144</v>
      </c>
      <c r="B2" s="52">
        <v>1</v>
      </c>
      <c r="C2" s="53" t="s">
        <v>81</v>
      </c>
      <c r="D2" s="53" t="s">
        <v>49</v>
      </c>
      <c r="E2" s="53"/>
      <c r="F2" s="53"/>
      <c r="G2" s="53"/>
      <c r="H2" s="53"/>
      <c r="I2" s="53"/>
      <c r="J2" s="53"/>
      <c r="K2" s="63">
        <v>72</v>
      </c>
      <c r="L2" s="63">
        <v>62</v>
      </c>
      <c r="M2" s="68">
        <f>(+K2*35)+(L2*17.5)</f>
        <v>3605</v>
      </c>
      <c r="N2" s="68">
        <f>+M2*1.327</f>
        <v>4783.835</v>
      </c>
    </row>
    <row r="3" spans="1:14" ht="23.25" x14ac:dyDescent="0.25">
      <c r="A3" s="101"/>
      <c r="B3" s="52">
        <v>2</v>
      </c>
      <c r="C3" s="53" t="s">
        <v>139</v>
      </c>
      <c r="D3" s="53" t="s">
        <v>23</v>
      </c>
      <c r="E3" s="53"/>
      <c r="F3" s="53"/>
      <c r="G3" s="53"/>
      <c r="H3" s="53"/>
      <c r="I3" s="53"/>
      <c r="J3" s="53"/>
      <c r="K3" s="63">
        <v>60</v>
      </c>
      <c r="L3" s="63">
        <v>48</v>
      </c>
      <c r="M3" s="68">
        <f t="shared" ref="M3:M28" si="0">(+K3*35)+(L3*17.5)</f>
        <v>2940</v>
      </c>
      <c r="N3" s="68">
        <f t="shared" ref="N3:N28" si="1">+M3*1.327</f>
        <v>3901.3799999999997</v>
      </c>
    </row>
    <row r="4" spans="1:14" x14ac:dyDescent="0.25">
      <c r="A4" s="101"/>
      <c r="B4" s="52">
        <v>3</v>
      </c>
      <c r="C4" s="55" t="s">
        <v>70</v>
      </c>
      <c r="D4" s="55" t="s">
        <v>51</v>
      </c>
      <c r="E4" s="55"/>
      <c r="F4" s="55"/>
      <c r="G4" s="55"/>
      <c r="H4" s="55"/>
      <c r="I4" s="55"/>
      <c r="J4" s="55"/>
      <c r="K4" s="63">
        <v>40</v>
      </c>
      <c r="L4" s="63">
        <v>10</v>
      </c>
      <c r="M4" s="68">
        <f t="shared" si="0"/>
        <v>1575</v>
      </c>
      <c r="N4" s="68">
        <f t="shared" si="1"/>
        <v>2090.0250000000001</v>
      </c>
    </row>
    <row r="5" spans="1:14" ht="34.5" x14ac:dyDescent="0.25">
      <c r="A5" s="101"/>
      <c r="B5" s="52">
        <v>4</v>
      </c>
      <c r="C5" s="55" t="s">
        <v>151</v>
      </c>
      <c r="D5" s="55" t="s">
        <v>150</v>
      </c>
      <c r="E5" s="55"/>
      <c r="F5" s="55"/>
      <c r="G5" s="55"/>
      <c r="H5" s="55"/>
      <c r="I5" s="55"/>
      <c r="J5" s="55"/>
      <c r="K5" s="63"/>
      <c r="L5" s="63">
        <v>20</v>
      </c>
      <c r="M5" s="68">
        <f t="shared" si="0"/>
        <v>350</v>
      </c>
      <c r="N5" s="68">
        <f t="shared" si="1"/>
        <v>464.45</v>
      </c>
    </row>
    <row r="6" spans="1:14" ht="23.25" x14ac:dyDescent="0.25">
      <c r="A6" s="101"/>
      <c r="B6" s="52">
        <v>5</v>
      </c>
      <c r="C6" s="55" t="s">
        <v>48</v>
      </c>
      <c r="D6" s="56" t="s">
        <v>49</v>
      </c>
      <c r="E6" s="56"/>
      <c r="F6" s="56"/>
      <c r="G6" s="56"/>
      <c r="H6" s="56"/>
      <c r="I6" s="56"/>
      <c r="J6" s="56"/>
      <c r="K6" s="63">
        <v>66</v>
      </c>
      <c r="L6" s="63">
        <v>43</v>
      </c>
      <c r="M6" s="68">
        <f t="shared" si="0"/>
        <v>3062.5</v>
      </c>
      <c r="N6" s="68">
        <f t="shared" si="1"/>
        <v>4063.9375</v>
      </c>
    </row>
    <row r="7" spans="1:14" x14ac:dyDescent="0.25">
      <c r="A7" s="101"/>
      <c r="B7" s="52">
        <v>6</v>
      </c>
      <c r="C7" s="55" t="s">
        <v>157</v>
      </c>
      <c r="D7" s="56" t="s">
        <v>158</v>
      </c>
      <c r="E7" s="56"/>
      <c r="F7" s="56"/>
      <c r="G7" s="56"/>
      <c r="H7" s="56"/>
      <c r="I7" s="56"/>
      <c r="J7" s="56"/>
      <c r="K7" s="63"/>
      <c r="L7" s="63">
        <v>40</v>
      </c>
      <c r="M7" s="68">
        <f t="shared" si="0"/>
        <v>700</v>
      </c>
      <c r="N7" s="68">
        <f t="shared" si="1"/>
        <v>928.9</v>
      </c>
    </row>
    <row r="8" spans="1:14" x14ac:dyDescent="0.25">
      <c r="A8" s="100" t="s">
        <v>11</v>
      </c>
      <c r="B8" s="56">
        <v>1</v>
      </c>
      <c r="C8" s="57" t="s">
        <v>10</v>
      </c>
      <c r="D8" s="55" t="s">
        <v>28</v>
      </c>
      <c r="E8" s="55"/>
      <c r="F8" s="55"/>
      <c r="G8" s="55"/>
      <c r="H8" s="55"/>
      <c r="I8" s="55"/>
      <c r="J8" s="55"/>
      <c r="K8" s="63">
        <v>6</v>
      </c>
      <c r="L8" s="63">
        <v>10</v>
      </c>
      <c r="M8" s="68">
        <f t="shared" si="0"/>
        <v>385</v>
      </c>
      <c r="N8" s="68">
        <f t="shared" si="1"/>
        <v>510.89499999999998</v>
      </c>
    </row>
    <row r="9" spans="1:14" x14ac:dyDescent="0.25">
      <c r="A9" s="101"/>
      <c r="B9" s="54">
        <v>2</v>
      </c>
      <c r="C9" s="58" t="s">
        <v>36</v>
      </c>
      <c r="D9" s="55" t="s">
        <v>128</v>
      </c>
      <c r="E9" s="55"/>
      <c r="F9" s="55"/>
      <c r="G9" s="55"/>
      <c r="H9" s="55"/>
      <c r="I9" s="55"/>
      <c r="J9" s="55"/>
      <c r="K9" s="63"/>
      <c r="L9" s="63">
        <v>40</v>
      </c>
      <c r="M9" s="68">
        <f t="shared" si="0"/>
        <v>700</v>
      </c>
      <c r="N9" s="68">
        <f t="shared" si="1"/>
        <v>928.9</v>
      </c>
    </row>
    <row r="10" spans="1:14" x14ac:dyDescent="0.25">
      <c r="A10" s="100" t="s">
        <v>145</v>
      </c>
      <c r="B10" s="54">
        <v>1</v>
      </c>
      <c r="C10" s="55" t="s">
        <v>98</v>
      </c>
      <c r="D10" s="56" t="s">
        <v>28</v>
      </c>
      <c r="E10" s="56"/>
      <c r="F10" s="56"/>
      <c r="G10" s="56"/>
      <c r="H10" s="56"/>
      <c r="I10" s="56"/>
      <c r="J10" s="56"/>
      <c r="K10" s="63">
        <v>20</v>
      </c>
      <c r="L10" s="63">
        <v>10</v>
      </c>
      <c r="M10" s="68">
        <f t="shared" si="0"/>
        <v>875</v>
      </c>
      <c r="N10" s="68">
        <f t="shared" si="1"/>
        <v>1161.125</v>
      </c>
    </row>
    <row r="11" spans="1:14" x14ac:dyDescent="0.25">
      <c r="A11" s="101"/>
      <c r="B11" s="56">
        <v>2</v>
      </c>
      <c r="C11" s="56" t="s">
        <v>113</v>
      </c>
      <c r="D11" s="56" t="s">
        <v>102</v>
      </c>
      <c r="E11" s="56"/>
      <c r="F11" s="56"/>
      <c r="G11" s="56"/>
      <c r="H11" s="56"/>
      <c r="I11" s="56"/>
      <c r="J11" s="56"/>
      <c r="K11" s="63">
        <v>30</v>
      </c>
      <c r="L11" s="63">
        <v>10</v>
      </c>
      <c r="M11" s="68">
        <f t="shared" si="0"/>
        <v>1225</v>
      </c>
      <c r="N11" s="68">
        <f t="shared" si="1"/>
        <v>1625.575</v>
      </c>
    </row>
    <row r="12" spans="1:14" x14ac:dyDescent="0.25">
      <c r="A12" s="102"/>
      <c r="B12" s="54">
        <v>3</v>
      </c>
      <c r="C12" s="55" t="s">
        <v>52</v>
      </c>
      <c r="D12" s="56" t="s">
        <v>150</v>
      </c>
      <c r="E12" s="56"/>
      <c r="F12" s="56"/>
      <c r="G12" s="56"/>
      <c r="H12" s="56"/>
      <c r="I12" s="56"/>
      <c r="J12" s="56"/>
      <c r="K12" s="63">
        <v>8</v>
      </c>
      <c r="L12" s="63">
        <v>8</v>
      </c>
      <c r="M12" s="68">
        <f t="shared" si="0"/>
        <v>420</v>
      </c>
      <c r="N12" s="68">
        <f t="shared" si="1"/>
        <v>557.34</v>
      </c>
    </row>
    <row r="13" spans="1:14" ht="34.5" x14ac:dyDescent="0.25">
      <c r="A13" s="92" t="s">
        <v>134</v>
      </c>
      <c r="B13" s="59">
        <v>1</v>
      </c>
      <c r="C13" s="60" t="s">
        <v>136</v>
      </c>
      <c r="D13" s="61" t="s">
        <v>24</v>
      </c>
      <c r="E13" s="61"/>
      <c r="F13" s="61"/>
      <c r="G13" s="61"/>
      <c r="H13" s="61"/>
      <c r="I13" s="61"/>
      <c r="J13" s="61"/>
      <c r="K13" s="63">
        <v>50</v>
      </c>
      <c r="L13" s="63"/>
      <c r="M13" s="68">
        <f t="shared" si="0"/>
        <v>1750</v>
      </c>
      <c r="N13" s="68">
        <f t="shared" si="1"/>
        <v>2322.25</v>
      </c>
    </row>
    <row r="14" spans="1:14" ht="23.25" x14ac:dyDescent="0.25">
      <c r="A14" s="101"/>
      <c r="B14" s="54">
        <v>2</v>
      </c>
      <c r="C14" s="55" t="s">
        <v>103</v>
      </c>
      <c r="D14" s="55" t="s">
        <v>104</v>
      </c>
      <c r="E14" s="55"/>
      <c r="F14" s="55"/>
      <c r="G14" s="55"/>
      <c r="H14" s="55"/>
      <c r="I14" s="55"/>
      <c r="J14" s="55"/>
      <c r="K14" s="63">
        <v>60</v>
      </c>
      <c r="L14" s="63"/>
      <c r="M14" s="68">
        <f t="shared" si="0"/>
        <v>2100</v>
      </c>
      <c r="N14" s="68">
        <f t="shared" si="1"/>
        <v>2786.7</v>
      </c>
    </row>
    <row r="15" spans="1:14" ht="23.25" x14ac:dyDescent="0.25">
      <c r="A15" s="102"/>
      <c r="B15" s="59">
        <v>3</v>
      </c>
      <c r="C15" s="60" t="s">
        <v>153</v>
      </c>
      <c r="D15" s="60" t="s">
        <v>152</v>
      </c>
      <c r="E15" s="60"/>
      <c r="F15" s="60"/>
      <c r="G15" s="60"/>
      <c r="H15" s="60"/>
      <c r="I15" s="60"/>
      <c r="J15" s="60"/>
      <c r="K15" s="63">
        <v>40</v>
      </c>
      <c r="L15" s="63">
        <v>200</v>
      </c>
      <c r="M15" s="68">
        <f t="shared" si="0"/>
        <v>4900</v>
      </c>
      <c r="N15" s="68">
        <f t="shared" si="1"/>
        <v>6502.3</v>
      </c>
    </row>
    <row r="16" spans="1:14" x14ac:dyDescent="0.25">
      <c r="A16" s="94" t="s">
        <v>63</v>
      </c>
      <c r="B16" s="61">
        <v>1</v>
      </c>
      <c r="C16" s="60" t="s">
        <v>100</v>
      </c>
      <c r="D16" s="61" t="s">
        <v>8</v>
      </c>
      <c r="E16" s="61"/>
      <c r="F16" s="61"/>
      <c r="G16" s="61"/>
      <c r="H16" s="61"/>
      <c r="I16" s="61"/>
      <c r="J16" s="61"/>
      <c r="K16" s="63">
        <v>30</v>
      </c>
      <c r="L16" s="63"/>
      <c r="M16" s="68">
        <f t="shared" si="0"/>
        <v>1050</v>
      </c>
      <c r="N16" s="68">
        <f t="shared" si="1"/>
        <v>1393.35</v>
      </c>
    </row>
    <row r="17" spans="1:14" ht="45.75" x14ac:dyDescent="0.25">
      <c r="A17" s="95"/>
      <c r="B17" s="59">
        <v>3</v>
      </c>
      <c r="C17" s="60" t="s">
        <v>160</v>
      </c>
      <c r="D17" s="61" t="s">
        <v>8</v>
      </c>
      <c r="E17" s="61"/>
      <c r="F17" s="61"/>
      <c r="G17" s="61"/>
      <c r="H17" s="61"/>
      <c r="I17" s="61"/>
      <c r="J17" s="61"/>
      <c r="K17" s="63">
        <v>10</v>
      </c>
      <c r="L17" s="63"/>
      <c r="M17" s="68">
        <f t="shared" si="0"/>
        <v>350</v>
      </c>
      <c r="N17" s="68">
        <f t="shared" si="1"/>
        <v>464.45</v>
      </c>
    </row>
    <row r="18" spans="1:14" ht="16.899999999999999" customHeight="1" x14ac:dyDescent="0.25">
      <c r="A18" s="96"/>
      <c r="B18" s="54">
        <v>3</v>
      </c>
      <c r="C18" s="55" t="s">
        <v>108</v>
      </c>
      <c r="D18" s="55" t="s">
        <v>161</v>
      </c>
      <c r="E18" s="55"/>
      <c r="F18" s="55"/>
      <c r="G18" s="55"/>
      <c r="H18" s="55"/>
      <c r="I18" s="55"/>
      <c r="J18" s="55"/>
      <c r="K18" s="63">
        <v>140</v>
      </c>
      <c r="L18" s="63">
        <v>40</v>
      </c>
      <c r="M18" s="68">
        <f t="shared" si="0"/>
        <v>5600</v>
      </c>
      <c r="N18" s="68">
        <f t="shared" si="1"/>
        <v>7431.2</v>
      </c>
    </row>
    <row r="19" spans="1:14" ht="45.75" x14ac:dyDescent="0.25">
      <c r="A19" s="97"/>
      <c r="B19" s="54">
        <v>4</v>
      </c>
      <c r="C19" s="55" t="s">
        <v>154</v>
      </c>
      <c r="D19" s="55" t="s">
        <v>17</v>
      </c>
      <c r="E19" s="55"/>
      <c r="F19" s="55"/>
      <c r="G19" s="55"/>
      <c r="H19" s="55"/>
      <c r="I19" s="55"/>
      <c r="J19" s="55"/>
      <c r="K19" s="63">
        <v>30</v>
      </c>
      <c r="L19" s="63"/>
      <c r="M19" s="68">
        <f t="shared" si="0"/>
        <v>1050</v>
      </c>
      <c r="N19" s="68">
        <f t="shared" si="1"/>
        <v>1393.35</v>
      </c>
    </row>
    <row r="20" spans="1:14" x14ac:dyDescent="0.25">
      <c r="A20" s="92" t="s">
        <v>67</v>
      </c>
      <c r="B20" s="54">
        <v>1</v>
      </c>
      <c r="C20" s="55" t="s">
        <v>96</v>
      </c>
      <c r="D20" s="56" t="s">
        <v>25</v>
      </c>
      <c r="E20" s="56"/>
      <c r="F20" s="56"/>
      <c r="G20" s="56"/>
      <c r="H20" s="56"/>
      <c r="I20" s="56"/>
      <c r="J20" s="56"/>
      <c r="K20" s="63"/>
      <c r="L20" s="63">
        <v>160</v>
      </c>
      <c r="M20" s="68">
        <f t="shared" si="0"/>
        <v>2800</v>
      </c>
      <c r="N20" s="68">
        <f t="shared" si="1"/>
        <v>3715.6</v>
      </c>
    </row>
    <row r="21" spans="1:14" ht="14.45" customHeight="1" x14ac:dyDescent="0.25">
      <c r="A21" s="98"/>
      <c r="B21" s="54">
        <v>2</v>
      </c>
      <c r="C21" s="55" t="s">
        <v>56</v>
      </c>
      <c r="D21" s="56" t="s">
        <v>57</v>
      </c>
      <c r="E21" s="56"/>
      <c r="F21" s="56"/>
      <c r="G21" s="56"/>
      <c r="H21" s="56"/>
      <c r="I21" s="56"/>
      <c r="J21" s="56"/>
      <c r="K21" s="63">
        <v>12</v>
      </c>
      <c r="L21" s="63">
        <v>24</v>
      </c>
      <c r="M21" s="68">
        <f t="shared" si="0"/>
        <v>840</v>
      </c>
      <c r="N21" s="68">
        <f t="shared" si="1"/>
        <v>1114.68</v>
      </c>
    </row>
    <row r="22" spans="1:14" x14ac:dyDescent="0.25">
      <c r="A22" s="99"/>
      <c r="B22" s="59">
        <v>3</v>
      </c>
      <c r="C22" s="60" t="s">
        <v>16</v>
      </c>
      <c r="D22" s="60" t="s">
        <v>7</v>
      </c>
      <c r="E22" s="60"/>
      <c r="F22" s="60"/>
      <c r="G22" s="60"/>
      <c r="H22" s="60"/>
      <c r="I22" s="60"/>
      <c r="J22" s="60"/>
      <c r="K22" s="63"/>
      <c r="L22" s="64">
        <v>20</v>
      </c>
      <c r="M22" s="68">
        <f t="shared" si="0"/>
        <v>350</v>
      </c>
      <c r="N22" s="68">
        <f t="shared" si="1"/>
        <v>464.45</v>
      </c>
    </row>
    <row r="23" spans="1:14" s="25" customFormat="1" x14ac:dyDescent="0.25">
      <c r="A23" s="94" t="s">
        <v>68</v>
      </c>
      <c r="B23" s="59">
        <v>1</v>
      </c>
      <c r="C23" s="60" t="s">
        <v>118</v>
      </c>
      <c r="D23" s="60" t="s">
        <v>119</v>
      </c>
      <c r="E23" s="60"/>
      <c r="F23" s="60"/>
      <c r="G23" s="60"/>
      <c r="H23" s="60"/>
      <c r="I23" s="60"/>
      <c r="J23" s="60"/>
      <c r="K23" s="63">
        <v>40</v>
      </c>
      <c r="L23" s="63">
        <v>10</v>
      </c>
      <c r="M23" s="68">
        <f t="shared" si="0"/>
        <v>1575</v>
      </c>
      <c r="N23" s="68">
        <f t="shared" si="1"/>
        <v>2090.0250000000001</v>
      </c>
    </row>
    <row r="24" spans="1:14" s="25" customFormat="1" ht="23.25" x14ac:dyDescent="0.25">
      <c r="A24" s="103"/>
      <c r="B24" s="59">
        <v>2</v>
      </c>
      <c r="C24" s="60" t="s">
        <v>159</v>
      </c>
      <c r="D24" s="60"/>
      <c r="E24" s="60"/>
      <c r="F24" s="60"/>
      <c r="G24" s="60"/>
      <c r="H24" s="60"/>
      <c r="I24" s="60"/>
      <c r="J24" s="60"/>
      <c r="K24" s="63">
        <v>460</v>
      </c>
      <c r="L24" s="63"/>
      <c r="M24" s="68">
        <f t="shared" si="0"/>
        <v>16100</v>
      </c>
      <c r="N24" s="68">
        <f t="shared" si="1"/>
        <v>21364.7</v>
      </c>
    </row>
    <row r="25" spans="1:14" ht="23.25" x14ac:dyDescent="0.25">
      <c r="A25" s="92" t="s">
        <v>69</v>
      </c>
      <c r="B25" s="56">
        <v>1</v>
      </c>
      <c r="C25" s="55" t="s">
        <v>88</v>
      </c>
      <c r="D25" s="55" t="s">
        <v>31</v>
      </c>
      <c r="E25" s="55"/>
      <c r="F25" s="55"/>
      <c r="G25" s="55"/>
      <c r="H25" s="55"/>
      <c r="I25" s="55"/>
      <c r="J25" s="55"/>
      <c r="K25" s="63">
        <v>5</v>
      </c>
      <c r="L25" s="63">
        <v>210</v>
      </c>
      <c r="M25" s="68">
        <f t="shared" si="0"/>
        <v>3850</v>
      </c>
      <c r="N25" s="68">
        <f t="shared" si="1"/>
        <v>5108.95</v>
      </c>
    </row>
    <row r="26" spans="1:14" ht="33.6" customHeight="1" x14ac:dyDescent="0.25">
      <c r="A26" s="98"/>
      <c r="B26" s="56">
        <v>2</v>
      </c>
      <c r="C26" s="55" t="s">
        <v>32</v>
      </c>
      <c r="D26" s="55" t="s">
        <v>25</v>
      </c>
      <c r="E26" s="55"/>
      <c r="F26" s="55"/>
      <c r="G26" s="55"/>
      <c r="H26" s="55"/>
      <c r="I26" s="55"/>
      <c r="J26" s="55"/>
      <c r="K26" s="63"/>
      <c r="L26" s="63">
        <v>10</v>
      </c>
      <c r="M26" s="68">
        <f t="shared" si="0"/>
        <v>175</v>
      </c>
      <c r="N26" s="68">
        <f t="shared" si="1"/>
        <v>232.22499999999999</v>
      </c>
    </row>
    <row r="27" spans="1:14" x14ac:dyDescent="0.25">
      <c r="A27" s="98"/>
      <c r="B27" s="66">
        <v>3</v>
      </c>
      <c r="C27" s="65" t="s">
        <v>155</v>
      </c>
      <c r="D27" s="66"/>
      <c r="E27" s="66"/>
      <c r="F27" s="66"/>
      <c r="G27" s="66"/>
      <c r="H27" s="66"/>
      <c r="I27" s="66"/>
      <c r="J27" s="66"/>
      <c r="K27" s="63"/>
      <c r="L27" s="63">
        <v>296</v>
      </c>
      <c r="M27" s="68">
        <f t="shared" si="0"/>
        <v>5180</v>
      </c>
      <c r="N27" s="68">
        <f t="shared" si="1"/>
        <v>6873.86</v>
      </c>
    </row>
    <row r="28" spans="1:14" x14ac:dyDescent="0.25">
      <c r="A28" s="99"/>
      <c r="B28" s="66">
        <v>4</v>
      </c>
      <c r="C28" s="62" t="s">
        <v>156</v>
      </c>
      <c r="D28" s="66"/>
      <c r="E28" s="66"/>
      <c r="F28" s="66"/>
      <c r="G28" s="66"/>
      <c r="H28" s="66"/>
      <c r="I28" s="66"/>
      <c r="J28" s="66"/>
      <c r="K28" s="63"/>
      <c r="L28" s="63">
        <v>220</v>
      </c>
      <c r="M28" s="68">
        <f t="shared" si="0"/>
        <v>3850</v>
      </c>
      <c r="N28" s="68">
        <f t="shared" si="1"/>
        <v>5108.95</v>
      </c>
    </row>
    <row r="29" spans="1:14" x14ac:dyDescent="0.25">
      <c r="A29" s="73"/>
      <c r="B29" s="66"/>
      <c r="C29" s="62"/>
      <c r="D29" s="66"/>
      <c r="E29" s="66"/>
      <c r="F29" s="66"/>
      <c r="G29" s="66"/>
      <c r="H29" s="66"/>
      <c r="I29" s="66"/>
      <c r="J29" s="66"/>
      <c r="K29" s="63">
        <f>SUM(K2:K28)</f>
        <v>1179</v>
      </c>
      <c r="L29" s="63">
        <f>SUM(L2:L28)</f>
        <v>1491</v>
      </c>
      <c r="M29" s="68">
        <f>SUM(M2:M28)</f>
        <v>67357.5</v>
      </c>
      <c r="N29" s="72">
        <f>SUM(N2:N28)</f>
        <v>89383.402499999997</v>
      </c>
    </row>
    <row r="30" spans="1:14" x14ac:dyDescent="0.25">
      <c r="B30" s="21"/>
      <c r="C30" s="20"/>
      <c r="D30" s="21"/>
      <c r="E30" s="21"/>
      <c r="F30" s="21"/>
      <c r="G30" s="21"/>
      <c r="H30" s="21"/>
      <c r="I30" s="21"/>
      <c r="J30" s="21"/>
    </row>
    <row r="31" spans="1:14" x14ac:dyDescent="0.25">
      <c r="A31" s="21"/>
      <c r="K31" s="1">
        <f>+K29*35</f>
        <v>41265</v>
      </c>
      <c r="L31" s="1">
        <f>+L29*17.5</f>
        <v>26092.5</v>
      </c>
      <c r="M31" s="69">
        <f>+L31+K31</f>
        <v>67357.5</v>
      </c>
    </row>
    <row r="32" spans="1:14" x14ac:dyDescent="0.25">
      <c r="A32" s="91"/>
      <c r="K32" s="1">
        <f>+K31*1.327</f>
        <v>54758.654999999999</v>
      </c>
      <c r="L32" s="1">
        <f>+L31*1.327</f>
        <v>34624.747499999998</v>
      </c>
      <c r="M32" s="69">
        <f>+K32+L32</f>
        <v>89383.402499999997</v>
      </c>
    </row>
    <row r="33" spans="1:11" x14ac:dyDescent="0.25">
      <c r="A33" s="91"/>
      <c r="K33" s="1">
        <v>74663.67</v>
      </c>
    </row>
    <row r="34" spans="1:11" x14ac:dyDescent="0.25">
      <c r="K34" s="1">
        <f>+K33-K32</f>
        <v>19905.014999999999</v>
      </c>
    </row>
  </sheetData>
  <mergeCells count="9">
    <mergeCell ref="A16:A19"/>
    <mergeCell ref="A20:A22"/>
    <mergeCell ref="A2:A7"/>
    <mergeCell ref="A32:A33"/>
    <mergeCell ref="A8:A9"/>
    <mergeCell ref="A10:A12"/>
    <mergeCell ref="A13:A15"/>
    <mergeCell ref="A23:A24"/>
    <mergeCell ref="A25:A28"/>
  </mergeCells>
  <pageMargins left="0.11811023622047245" right="0.11811023622047245" top="0.55118110236220474" bottom="0.55118110236220474" header="0.31496062992125984" footer="0.31496062992125984"/>
  <pageSetup paperSize="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5"/>
  <sheetViews>
    <sheetView tabSelected="1" workbookViewId="0">
      <pane xSplit="10" ySplit="13" topLeftCell="K14" activePane="bottomRight" state="frozen"/>
      <selection pane="topRight" activeCell="H1" sqref="H1"/>
      <selection pane="bottomLeft" activeCell="A13" sqref="A13"/>
      <selection pane="bottomRight" activeCell="F6" sqref="F6"/>
    </sheetView>
  </sheetViews>
  <sheetFormatPr defaultRowHeight="15" x14ac:dyDescent="0.25"/>
  <cols>
    <col min="1" max="1" width="30.28515625" customWidth="1"/>
    <col min="2" max="2" width="10.28515625" style="1" customWidth="1"/>
    <col min="3" max="3" width="10.42578125" style="1" customWidth="1"/>
    <col min="4" max="4" width="12.7109375" style="1" customWidth="1"/>
    <col min="5" max="5" width="13.140625" customWidth="1"/>
    <col min="6" max="6" width="11.5703125" style="1" customWidth="1"/>
    <col min="7" max="7" width="13.140625" style="1" customWidth="1"/>
    <col min="8" max="8" width="11.85546875" customWidth="1"/>
    <col min="9" max="9" width="11" style="1" customWidth="1"/>
    <col min="11" max="11" width="14.85546875" customWidth="1"/>
    <col min="12" max="12" width="15" style="1" customWidth="1"/>
    <col min="13" max="14" width="11" customWidth="1"/>
    <col min="17" max="17" width="9.140625" style="1"/>
    <col min="19" max="19" width="13.42578125" customWidth="1"/>
    <col min="22" max="23" width="8.85546875" style="1"/>
    <col min="25" max="25" width="15.85546875" customWidth="1"/>
    <col min="26" max="26" width="13.140625" customWidth="1"/>
    <col min="27" max="28" width="8.85546875" style="1"/>
  </cols>
  <sheetData>
    <row r="1" spans="1:28" ht="23.25" x14ac:dyDescent="0.35">
      <c r="A1" s="90" t="s">
        <v>276</v>
      </c>
    </row>
    <row r="2" spans="1:28" x14ac:dyDescent="0.25">
      <c r="A2" s="104" t="s">
        <v>192</v>
      </c>
      <c r="B2" s="83"/>
      <c r="C2" s="83"/>
      <c r="D2" s="83"/>
      <c r="E2" s="74"/>
      <c r="F2" s="74"/>
      <c r="G2" s="74"/>
      <c r="I2" s="74"/>
      <c r="L2" s="74"/>
    </row>
    <row r="3" spans="1:28" ht="75" x14ac:dyDescent="0.25">
      <c r="A3" s="104"/>
      <c r="B3" s="84" t="s">
        <v>260</v>
      </c>
      <c r="C3" s="107" t="s">
        <v>259</v>
      </c>
      <c r="D3" s="108"/>
      <c r="E3" s="82" t="s">
        <v>218</v>
      </c>
      <c r="F3" s="75" t="s">
        <v>221</v>
      </c>
      <c r="G3" s="109" t="s">
        <v>228</v>
      </c>
      <c r="H3" s="110"/>
      <c r="I3" s="109" t="s">
        <v>230</v>
      </c>
      <c r="J3" s="110"/>
      <c r="K3" s="75" t="s">
        <v>239</v>
      </c>
      <c r="L3" s="75" t="s">
        <v>239</v>
      </c>
      <c r="M3" s="75" t="s">
        <v>219</v>
      </c>
      <c r="N3" s="75" t="s">
        <v>220</v>
      </c>
      <c r="O3" s="79" t="s">
        <v>225</v>
      </c>
      <c r="P3" s="79" t="s">
        <v>226</v>
      </c>
      <c r="Q3" s="111" t="s">
        <v>232</v>
      </c>
      <c r="R3" s="112"/>
      <c r="S3" s="75" t="s">
        <v>229</v>
      </c>
      <c r="T3" s="105" t="s">
        <v>233</v>
      </c>
      <c r="U3" s="106"/>
      <c r="V3" s="105" t="s">
        <v>257</v>
      </c>
      <c r="W3" s="106"/>
      <c r="X3" s="79" t="s">
        <v>234</v>
      </c>
      <c r="Y3" s="79" t="s">
        <v>235</v>
      </c>
      <c r="Z3" s="79" t="s">
        <v>238</v>
      </c>
      <c r="AA3" s="75" t="s">
        <v>265</v>
      </c>
      <c r="AB3" s="75" t="s">
        <v>273</v>
      </c>
    </row>
    <row r="4" spans="1:28" s="89" customFormat="1" ht="22.5" x14ac:dyDescent="0.2">
      <c r="A4" s="85"/>
      <c r="B4" s="85"/>
      <c r="C4" s="85" t="s">
        <v>237</v>
      </c>
      <c r="D4" s="85" t="s">
        <v>236</v>
      </c>
      <c r="E4" s="86" t="s">
        <v>236</v>
      </c>
      <c r="F4" s="87" t="s">
        <v>236</v>
      </c>
      <c r="G4" s="87" t="s">
        <v>236</v>
      </c>
      <c r="H4" s="87" t="s">
        <v>237</v>
      </c>
      <c r="I4" s="87" t="s">
        <v>236</v>
      </c>
      <c r="J4" s="87" t="s">
        <v>237</v>
      </c>
      <c r="K4" s="87" t="s">
        <v>236</v>
      </c>
      <c r="L4" s="87" t="s">
        <v>237</v>
      </c>
      <c r="M4" s="87" t="s">
        <v>237</v>
      </c>
      <c r="N4" s="87" t="s">
        <v>237</v>
      </c>
      <c r="O4" s="87" t="s">
        <v>237</v>
      </c>
      <c r="P4" s="87" t="s">
        <v>237</v>
      </c>
      <c r="Q4" s="87" t="s">
        <v>236</v>
      </c>
      <c r="R4" s="87" t="s">
        <v>237</v>
      </c>
      <c r="S4" s="87" t="s">
        <v>237</v>
      </c>
      <c r="T4" s="87" t="s">
        <v>236</v>
      </c>
      <c r="U4" s="87" t="s">
        <v>237</v>
      </c>
      <c r="V4" s="87" t="s">
        <v>236</v>
      </c>
      <c r="W4" s="87" t="s">
        <v>237</v>
      </c>
      <c r="X4" s="87" t="s">
        <v>236</v>
      </c>
      <c r="Y4" s="88"/>
      <c r="Z4" s="88"/>
      <c r="AA4" s="87"/>
      <c r="AB4" s="87"/>
    </row>
    <row r="5" spans="1:28" x14ac:dyDescent="0.25">
      <c r="A5" s="78" t="s">
        <v>193</v>
      </c>
      <c r="B5" s="78"/>
      <c r="C5" s="78"/>
      <c r="D5" s="78"/>
      <c r="E5" s="75"/>
      <c r="F5" s="75"/>
      <c r="G5" s="75"/>
      <c r="H5" s="63"/>
      <c r="I5" s="75"/>
      <c r="J5" s="63"/>
      <c r="K5" s="63"/>
      <c r="L5" s="75"/>
      <c r="M5" s="75"/>
      <c r="N5" s="76">
        <v>4</v>
      </c>
      <c r="O5" s="63"/>
      <c r="P5" s="63"/>
      <c r="Q5" s="63"/>
      <c r="R5" s="63"/>
      <c r="S5" s="63"/>
      <c r="T5" s="63"/>
      <c r="U5" s="63"/>
      <c r="V5" s="63"/>
      <c r="W5" s="63"/>
      <c r="X5" s="63"/>
      <c r="Y5" s="63">
        <f t="shared" ref="Y5:Y36" si="0">+D5+E5+F5+G5+I5+K5+X5+Q5+T5+V5</f>
        <v>0</v>
      </c>
      <c r="Z5" s="63">
        <f>+C5+H5+J5+L5+M5+N5+O5+P5+R5+S5+U5+W5</f>
        <v>4</v>
      </c>
      <c r="AA5" s="63"/>
      <c r="AB5" s="63"/>
    </row>
    <row r="6" spans="1:28" s="1" customFormat="1" x14ac:dyDescent="0.25">
      <c r="A6" s="78" t="s">
        <v>267</v>
      </c>
      <c r="B6" s="78"/>
      <c r="C6" s="78"/>
      <c r="D6" s="78"/>
      <c r="E6" s="75"/>
      <c r="F6" s="75">
        <v>10</v>
      </c>
      <c r="G6" s="75"/>
      <c r="H6" s="63"/>
      <c r="I6" s="75"/>
      <c r="J6" s="63"/>
      <c r="K6" s="63"/>
      <c r="L6" s="75"/>
      <c r="M6" s="75"/>
      <c r="N6" s="76"/>
      <c r="O6" s="63"/>
      <c r="P6" s="63"/>
      <c r="Q6" s="63"/>
      <c r="R6" s="63"/>
      <c r="S6" s="63"/>
      <c r="T6" s="63"/>
      <c r="U6" s="63"/>
      <c r="V6" s="63"/>
      <c r="W6" s="63"/>
      <c r="X6" s="63"/>
      <c r="Y6" s="63">
        <f t="shared" si="0"/>
        <v>10</v>
      </c>
      <c r="Z6" s="63">
        <f t="shared" ref="Z6:Z69" si="1">+C6+H6+J6+L6+M6+N6+O6+P6+R6+S6+U6+W6</f>
        <v>0</v>
      </c>
      <c r="AA6" s="63">
        <v>10</v>
      </c>
      <c r="AB6" s="63"/>
    </row>
    <row r="7" spans="1:28" x14ac:dyDescent="0.25">
      <c r="A7" s="78" t="s">
        <v>194</v>
      </c>
      <c r="B7" s="78"/>
      <c r="C7" s="78"/>
      <c r="D7" s="78"/>
      <c r="E7" s="75"/>
      <c r="F7" s="75"/>
      <c r="G7" s="75"/>
      <c r="H7" s="63"/>
      <c r="I7" s="75"/>
      <c r="J7" s="63"/>
      <c r="K7" s="63"/>
      <c r="L7" s="75"/>
      <c r="M7" s="75"/>
      <c r="N7" s="76">
        <v>4</v>
      </c>
      <c r="O7" s="63"/>
      <c r="P7" s="63"/>
      <c r="Q7" s="63"/>
      <c r="R7" s="63"/>
      <c r="S7" s="63"/>
      <c r="T7" s="63"/>
      <c r="U7" s="63"/>
      <c r="V7" s="63"/>
      <c r="W7" s="63"/>
      <c r="X7" s="63"/>
      <c r="Y7" s="63">
        <f t="shared" si="0"/>
        <v>0</v>
      </c>
      <c r="Z7" s="63">
        <f t="shared" si="1"/>
        <v>4</v>
      </c>
      <c r="AA7" s="63">
        <v>10</v>
      </c>
      <c r="AB7" s="63"/>
    </row>
    <row r="8" spans="1:28" x14ac:dyDescent="0.25">
      <c r="A8" s="78" t="s">
        <v>162</v>
      </c>
      <c r="B8" s="78"/>
      <c r="C8" s="78"/>
      <c r="D8" s="78"/>
      <c r="E8" s="75"/>
      <c r="F8" s="75"/>
      <c r="G8" s="75"/>
      <c r="H8" s="63"/>
      <c r="I8" s="75"/>
      <c r="J8" s="63"/>
      <c r="K8" s="63"/>
      <c r="L8" s="75"/>
      <c r="M8" s="77">
        <v>10</v>
      </c>
      <c r="N8" s="76"/>
      <c r="O8" s="63"/>
      <c r="P8" s="63">
        <v>3</v>
      </c>
      <c r="Q8" s="63"/>
      <c r="R8" s="63"/>
      <c r="S8" s="63"/>
      <c r="T8" s="63"/>
      <c r="U8" s="63"/>
      <c r="V8" s="63"/>
      <c r="W8" s="63"/>
      <c r="X8" s="63"/>
      <c r="Y8" s="63">
        <f t="shared" si="0"/>
        <v>0</v>
      </c>
      <c r="Z8" s="63">
        <f t="shared" si="1"/>
        <v>13</v>
      </c>
      <c r="AA8" s="63"/>
      <c r="AB8" s="63"/>
    </row>
    <row r="9" spans="1:28" x14ac:dyDescent="0.25">
      <c r="A9" s="78" t="s">
        <v>76</v>
      </c>
      <c r="B9" s="78"/>
      <c r="C9" s="78"/>
      <c r="D9" s="78"/>
      <c r="E9" s="75"/>
      <c r="F9" s="75"/>
      <c r="G9" s="75"/>
      <c r="H9" s="63"/>
      <c r="I9" s="75"/>
      <c r="J9" s="63"/>
      <c r="K9" s="63"/>
      <c r="L9" s="75"/>
      <c r="M9" s="77">
        <v>10</v>
      </c>
      <c r="N9" s="76"/>
      <c r="O9" s="63"/>
      <c r="P9" s="63"/>
      <c r="Q9" s="63"/>
      <c r="R9" s="63"/>
      <c r="S9" s="63">
        <v>17</v>
      </c>
      <c r="T9" s="63"/>
      <c r="U9" s="63"/>
      <c r="V9" s="63"/>
      <c r="W9" s="63"/>
      <c r="X9" s="63"/>
      <c r="Y9" s="63">
        <f t="shared" si="0"/>
        <v>0</v>
      </c>
      <c r="Z9" s="63">
        <f t="shared" si="1"/>
        <v>27</v>
      </c>
      <c r="AA9" s="63"/>
      <c r="AB9" s="63">
        <v>5</v>
      </c>
    </row>
    <row r="10" spans="1:28" x14ac:dyDescent="0.25">
      <c r="A10" s="78" t="s">
        <v>195</v>
      </c>
      <c r="B10" s="78"/>
      <c r="C10" s="78"/>
      <c r="D10" s="78"/>
      <c r="E10" s="75"/>
      <c r="F10" s="75"/>
      <c r="G10" s="75"/>
      <c r="H10" s="63"/>
      <c r="I10" s="75"/>
      <c r="J10" s="63"/>
      <c r="K10" s="63"/>
      <c r="L10" s="75"/>
      <c r="M10" s="77">
        <v>10</v>
      </c>
      <c r="N10" s="76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>
        <f t="shared" si="0"/>
        <v>0</v>
      </c>
      <c r="Z10" s="63">
        <f t="shared" si="1"/>
        <v>10</v>
      </c>
      <c r="AA10" s="63"/>
      <c r="AB10" s="63"/>
    </row>
    <row r="11" spans="1:28" s="1" customFormat="1" x14ac:dyDescent="0.25">
      <c r="A11" s="78" t="s">
        <v>274</v>
      </c>
      <c r="B11" s="78"/>
      <c r="C11" s="78"/>
      <c r="D11" s="78"/>
      <c r="E11" s="75"/>
      <c r="F11" s="75"/>
      <c r="G11" s="75"/>
      <c r="H11" s="63"/>
      <c r="I11" s="75"/>
      <c r="J11" s="63"/>
      <c r="K11" s="63"/>
      <c r="L11" s="75"/>
      <c r="M11" s="77"/>
      <c r="N11" s="76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>
        <f t="shared" si="0"/>
        <v>0</v>
      </c>
      <c r="Z11" s="63">
        <f t="shared" si="1"/>
        <v>0</v>
      </c>
      <c r="AA11" s="63"/>
      <c r="AB11" s="63">
        <v>3</v>
      </c>
    </row>
    <row r="12" spans="1:28" x14ac:dyDescent="0.25">
      <c r="A12" s="78" t="s">
        <v>163</v>
      </c>
      <c r="B12" s="78"/>
      <c r="C12" s="78"/>
      <c r="D12" s="78"/>
      <c r="E12" s="75"/>
      <c r="F12" s="75"/>
      <c r="G12" s="75"/>
      <c r="H12" s="63"/>
      <c r="I12" s="75"/>
      <c r="J12" s="63"/>
      <c r="K12" s="63"/>
      <c r="L12" s="75">
        <v>3</v>
      </c>
      <c r="M12" s="77">
        <v>15</v>
      </c>
      <c r="N12" s="76">
        <v>4</v>
      </c>
      <c r="O12" s="63"/>
      <c r="P12" s="63"/>
      <c r="Q12" s="63">
        <v>4</v>
      </c>
      <c r="R12" s="63"/>
      <c r="S12" s="63"/>
      <c r="T12" s="63">
        <v>17</v>
      </c>
      <c r="U12" s="63">
        <v>10</v>
      </c>
      <c r="V12" s="63"/>
      <c r="W12" s="63"/>
      <c r="X12" s="63"/>
      <c r="Y12" s="63">
        <f t="shared" si="0"/>
        <v>21</v>
      </c>
      <c r="Z12" s="63">
        <f t="shared" si="1"/>
        <v>32</v>
      </c>
      <c r="AA12" s="63"/>
      <c r="AB12" s="63"/>
    </row>
    <row r="13" spans="1:28" x14ac:dyDescent="0.25">
      <c r="A13" s="78" t="s">
        <v>164</v>
      </c>
      <c r="B13" s="78"/>
      <c r="C13" s="78"/>
      <c r="D13" s="78"/>
      <c r="E13" s="75"/>
      <c r="F13" s="75"/>
      <c r="G13" s="75"/>
      <c r="H13" s="63"/>
      <c r="I13" s="75"/>
      <c r="J13" s="63"/>
      <c r="K13" s="63"/>
      <c r="L13" s="75"/>
      <c r="M13" s="77">
        <v>10</v>
      </c>
      <c r="N13" s="76"/>
      <c r="O13" s="63"/>
      <c r="P13" s="63">
        <v>13</v>
      </c>
      <c r="Q13" s="63"/>
      <c r="R13" s="63"/>
      <c r="S13" s="63"/>
      <c r="T13" s="63"/>
      <c r="U13" s="63"/>
      <c r="V13" s="63"/>
      <c r="W13" s="63"/>
      <c r="X13" s="63"/>
      <c r="Y13" s="63">
        <f t="shared" si="0"/>
        <v>0</v>
      </c>
      <c r="Z13" s="63">
        <f t="shared" si="1"/>
        <v>23</v>
      </c>
      <c r="AA13" s="63"/>
      <c r="AB13" s="63">
        <v>2</v>
      </c>
    </row>
    <row r="14" spans="1:28" s="1" customFormat="1" x14ac:dyDescent="0.25">
      <c r="A14" s="78" t="s">
        <v>165</v>
      </c>
      <c r="B14" s="78"/>
      <c r="C14" s="78"/>
      <c r="D14" s="78"/>
      <c r="E14" s="75"/>
      <c r="F14" s="75"/>
      <c r="G14" s="75"/>
      <c r="H14" s="63"/>
      <c r="I14" s="75"/>
      <c r="J14" s="63"/>
      <c r="K14" s="63"/>
      <c r="L14" s="75">
        <v>7</v>
      </c>
      <c r="M14" s="77"/>
      <c r="N14" s="76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>
        <f t="shared" si="0"/>
        <v>0</v>
      </c>
      <c r="Z14" s="63">
        <f t="shared" si="1"/>
        <v>7</v>
      </c>
      <c r="AA14" s="63"/>
      <c r="AB14" s="63"/>
    </row>
    <row r="15" spans="1:28" x14ac:dyDescent="0.25">
      <c r="A15" s="78" t="s">
        <v>166</v>
      </c>
      <c r="B15" s="78"/>
      <c r="C15" s="78"/>
      <c r="D15" s="78"/>
      <c r="E15" s="75"/>
      <c r="F15" s="75"/>
      <c r="G15" s="75"/>
      <c r="H15" s="63"/>
      <c r="I15" s="75"/>
      <c r="J15" s="63"/>
      <c r="K15" s="63"/>
      <c r="L15" s="75"/>
      <c r="M15" s="77">
        <v>10</v>
      </c>
      <c r="N15" s="76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>
        <f t="shared" si="0"/>
        <v>0</v>
      </c>
      <c r="Z15" s="63">
        <f t="shared" si="1"/>
        <v>10</v>
      </c>
      <c r="AA15" s="63"/>
      <c r="AB15" s="63">
        <v>4</v>
      </c>
    </row>
    <row r="16" spans="1:28" x14ac:dyDescent="0.25">
      <c r="A16" s="78" t="s">
        <v>167</v>
      </c>
      <c r="B16" s="78"/>
      <c r="C16" s="78"/>
      <c r="D16" s="78"/>
      <c r="E16" s="75"/>
      <c r="F16" s="75"/>
      <c r="G16" s="75"/>
      <c r="H16" s="63"/>
      <c r="I16" s="75"/>
      <c r="J16" s="63"/>
      <c r="K16" s="63"/>
      <c r="L16" s="75"/>
      <c r="M16" s="77">
        <v>10</v>
      </c>
      <c r="N16" s="76"/>
      <c r="O16" s="63"/>
      <c r="P16" s="63">
        <v>7</v>
      </c>
      <c r="Q16" s="63"/>
      <c r="R16" s="63"/>
      <c r="S16" s="63"/>
      <c r="T16" s="63">
        <v>1</v>
      </c>
      <c r="U16" s="63"/>
      <c r="V16" s="63"/>
      <c r="W16" s="63"/>
      <c r="X16" s="63"/>
      <c r="Y16" s="63">
        <f t="shared" si="0"/>
        <v>1</v>
      </c>
      <c r="Z16" s="63">
        <f t="shared" si="1"/>
        <v>17</v>
      </c>
      <c r="AA16" s="63"/>
      <c r="AB16" s="63">
        <v>2</v>
      </c>
    </row>
    <row r="17" spans="1:28" x14ac:dyDescent="0.25">
      <c r="A17" s="78" t="s">
        <v>102</v>
      </c>
      <c r="B17" s="78">
        <v>738.63</v>
      </c>
      <c r="C17" s="78"/>
      <c r="D17" s="78"/>
      <c r="E17" s="75">
        <v>3</v>
      </c>
      <c r="F17" s="75">
        <v>16</v>
      </c>
      <c r="G17" s="75"/>
      <c r="H17" s="63"/>
      <c r="I17" s="75"/>
      <c r="J17" s="63"/>
      <c r="K17" s="63"/>
      <c r="L17" s="75">
        <v>4</v>
      </c>
      <c r="M17" s="77">
        <v>10</v>
      </c>
      <c r="N17" s="76">
        <v>4</v>
      </c>
      <c r="O17" s="63"/>
      <c r="P17" s="63"/>
      <c r="Q17" s="63">
        <v>15</v>
      </c>
      <c r="R17" s="64">
        <v>10</v>
      </c>
      <c r="S17" s="63"/>
      <c r="T17" s="63"/>
      <c r="U17" s="63"/>
      <c r="V17" s="63"/>
      <c r="W17" s="63"/>
      <c r="X17" s="63"/>
      <c r="Y17" s="63">
        <f t="shared" si="0"/>
        <v>34</v>
      </c>
      <c r="Z17" s="63">
        <f t="shared" si="1"/>
        <v>28</v>
      </c>
      <c r="AA17" s="63"/>
      <c r="AB17" s="63">
        <v>1</v>
      </c>
    </row>
    <row r="18" spans="1:28" x14ac:dyDescent="0.25">
      <c r="A18" s="78" t="s">
        <v>168</v>
      </c>
      <c r="B18" s="78"/>
      <c r="C18" s="78"/>
      <c r="D18" s="78"/>
      <c r="E18" s="75"/>
      <c r="F18" s="75"/>
      <c r="G18" s="75"/>
      <c r="H18" s="63"/>
      <c r="I18" s="75"/>
      <c r="J18" s="63"/>
      <c r="K18" s="63"/>
      <c r="L18" s="75">
        <v>9</v>
      </c>
      <c r="M18" s="77">
        <v>10</v>
      </c>
      <c r="N18" s="76">
        <v>4</v>
      </c>
      <c r="O18" s="63"/>
      <c r="P18" s="63">
        <v>3</v>
      </c>
      <c r="Q18" s="63"/>
      <c r="R18" s="63"/>
      <c r="S18" s="63"/>
      <c r="T18" s="63"/>
      <c r="U18" s="63"/>
      <c r="V18" s="63"/>
      <c r="W18" s="63"/>
      <c r="X18" s="63"/>
      <c r="Y18" s="63">
        <f t="shared" si="0"/>
        <v>0</v>
      </c>
      <c r="Z18" s="63">
        <f t="shared" si="1"/>
        <v>26</v>
      </c>
      <c r="AA18" s="63">
        <v>10</v>
      </c>
      <c r="AB18" s="63">
        <v>6</v>
      </c>
    </row>
    <row r="19" spans="1:28" x14ac:dyDescent="0.25">
      <c r="A19" s="78" t="s">
        <v>169</v>
      </c>
      <c r="B19" s="78"/>
      <c r="C19" s="78"/>
      <c r="D19" s="78"/>
      <c r="E19" s="75">
        <v>2</v>
      </c>
      <c r="F19" s="75"/>
      <c r="G19" s="75"/>
      <c r="H19" s="63"/>
      <c r="I19" s="75"/>
      <c r="J19" s="63"/>
      <c r="K19" s="63"/>
      <c r="L19" s="75">
        <v>7</v>
      </c>
      <c r="M19" s="77">
        <v>10</v>
      </c>
      <c r="N19" s="76"/>
      <c r="O19" s="63"/>
      <c r="P19" s="63">
        <v>3</v>
      </c>
      <c r="Q19" s="63"/>
      <c r="R19" s="63"/>
      <c r="S19" s="63"/>
      <c r="T19" s="63"/>
      <c r="U19" s="63"/>
      <c r="V19" s="63"/>
      <c r="W19" s="63"/>
      <c r="X19" s="63"/>
      <c r="Y19" s="63">
        <f t="shared" si="0"/>
        <v>2</v>
      </c>
      <c r="Z19" s="63">
        <f t="shared" si="1"/>
        <v>20</v>
      </c>
      <c r="AA19" s="63"/>
      <c r="AB19" s="63">
        <v>1</v>
      </c>
    </row>
    <row r="20" spans="1:28" s="1" customFormat="1" x14ac:dyDescent="0.25">
      <c r="A20" s="78" t="s">
        <v>222</v>
      </c>
      <c r="B20" s="78"/>
      <c r="C20" s="78">
        <v>100</v>
      </c>
      <c r="D20" s="78"/>
      <c r="E20" s="75">
        <v>2</v>
      </c>
      <c r="F20" s="75"/>
      <c r="G20" s="75">
        <f>77+23</f>
        <v>100</v>
      </c>
      <c r="H20" s="63"/>
      <c r="I20" s="75"/>
      <c r="J20" s="63"/>
      <c r="K20" s="63"/>
      <c r="L20" s="75">
        <v>4</v>
      </c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>
        <f t="shared" si="0"/>
        <v>102</v>
      </c>
      <c r="Z20" s="63">
        <f t="shared" si="1"/>
        <v>104</v>
      </c>
      <c r="AA20" s="63">
        <v>30</v>
      </c>
      <c r="AB20" s="63"/>
    </row>
    <row r="21" spans="1:28" x14ac:dyDescent="0.25">
      <c r="A21" s="78" t="s">
        <v>170</v>
      </c>
      <c r="B21" s="78"/>
      <c r="C21" s="78"/>
      <c r="D21" s="78"/>
      <c r="E21" s="75"/>
      <c r="F21" s="75"/>
      <c r="G21" s="75"/>
      <c r="H21" s="63"/>
      <c r="I21" s="75"/>
      <c r="J21" s="63"/>
      <c r="K21" s="63"/>
      <c r="L21" s="75">
        <v>2</v>
      </c>
      <c r="M21" s="77">
        <v>10</v>
      </c>
      <c r="N21" s="76">
        <v>4</v>
      </c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>
        <f t="shared" si="0"/>
        <v>0</v>
      </c>
      <c r="Z21" s="63">
        <f t="shared" si="1"/>
        <v>16</v>
      </c>
      <c r="AA21" s="63"/>
      <c r="AB21" s="63"/>
    </row>
    <row r="22" spans="1:28" x14ac:dyDescent="0.25">
      <c r="A22" s="78" t="s">
        <v>171</v>
      </c>
      <c r="B22" s="78"/>
      <c r="C22" s="78"/>
      <c r="D22" s="78"/>
      <c r="E22" s="75">
        <v>2</v>
      </c>
      <c r="F22" s="75"/>
      <c r="G22" s="75"/>
      <c r="H22" s="63"/>
      <c r="I22" s="75"/>
      <c r="J22" s="63"/>
      <c r="K22" s="63"/>
      <c r="L22" s="75"/>
      <c r="M22" s="63"/>
      <c r="N22" s="76">
        <v>4</v>
      </c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>
        <f t="shared" si="0"/>
        <v>2</v>
      </c>
      <c r="Z22" s="63">
        <f t="shared" si="1"/>
        <v>4</v>
      </c>
      <c r="AA22" s="63">
        <f>10+12</f>
        <v>22</v>
      </c>
      <c r="AB22" s="63"/>
    </row>
    <row r="23" spans="1:28" s="1" customFormat="1" x14ac:dyDescent="0.25">
      <c r="A23" s="78" t="s">
        <v>223</v>
      </c>
      <c r="B23" s="78"/>
      <c r="C23" s="78"/>
      <c r="D23" s="78"/>
      <c r="E23" s="75"/>
      <c r="F23" s="75">
        <v>4</v>
      </c>
      <c r="G23" s="75"/>
      <c r="H23" s="63"/>
      <c r="I23" s="75"/>
      <c r="J23" s="63"/>
      <c r="K23" s="63"/>
      <c r="L23" s="75"/>
      <c r="M23" s="63"/>
      <c r="N23" s="76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>
        <f t="shared" si="0"/>
        <v>4</v>
      </c>
      <c r="Z23" s="63">
        <f t="shared" si="1"/>
        <v>0</v>
      </c>
      <c r="AA23" s="63">
        <v>4</v>
      </c>
      <c r="AB23" s="63"/>
    </row>
    <row r="24" spans="1:28" x14ac:dyDescent="0.25">
      <c r="A24" s="78" t="s">
        <v>104</v>
      </c>
      <c r="B24" s="78">
        <v>738.63</v>
      </c>
      <c r="C24" s="78"/>
      <c r="D24" s="78"/>
      <c r="E24" s="75"/>
      <c r="F24" s="75"/>
      <c r="G24" s="75"/>
      <c r="H24" s="63"/>
      <c r="I24" s="75">
        <v>140</v>
      </c>
      <c r="J24" s="63">
        <v>40</v>
      </c>
      <c r="K24" s="63">
        <v>60</v>
      </c>
      <c r="L24" s="75"/>
      <c r="M24" s="77">
        <v>10</v>
      </c>
      <c r="N24" s="76">
        <v>4</v>
      </c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>
        <f t="shared" si="0"/>
        <v>200</v>
      </c>
      <c r="Z24" s="63">
        <f t="shared" si="1"/>
        <v>54</v>
      </c>
      <c r="AA24" s="63"/>
      <c r="AB24" s="63">
        <v>4</v>
      </c>
    </row>
    <row r="25" spans="1:28" x14ac:dyDescent="0.25">
      <c r="A25" s="78" t="s">
        <v>196</v>
      </c>
      <c r="B25" s="78"/>
      <c r="C25" s="78"/>
      <c r="D25" s="78"/>
      <c r="E25" s="75"/>
      <c r="F25" s="75"/>
      <c r="G25" s="75"/>
      <c r="H25" s="63"/>
      <c r="I25" s="75"/>
      <c r="J25" s="63"/>
      <c r="K25" s="63"/>
      <c r="L25" s="75"/>
      <c r="M25" s="63"/>
      <c r="N25" s="76">
        <v>8</v>
      </c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>
        <f t="shared" si="0"/>
        <v>0</v>
      </c>
      <c r="Z25" s="63">
        <f t="shared" si="1"/>
        <v>8</v>
      </c>
      <c r="AA25" s="63"/>
      <c r="AB25" s="63"/>
    </row>
    <row r="26" spans="1:28" x14ac:dyDescent="0.25">
      <c r="A26" s="78" t="s">
        <v>172</v>
      </c>
      <c r="B26" s="78"/>
      <c r="C26" s="78"/>
      <c r="D26" s="78"/>
      <c r="E26" s="75"/>
      <c r="F26" s="75"/>
      <c r="G26" s="75"/>
      <c r="H26" s="63"/>
      <c r="I26" s="75"/>
      <c r="J26" s="63"/>
      <c r="K26" s="63"/>
      <c r="L26" s="75">
        <v>2</v>
      </c>
      <c r="M26" s="77">
        <v>10</v>
      </c>
      <c r="N26" s="76">
        <v>4</v>
      </c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>
        <f t="shared" si="0"/>
        <v>0</v>
      </c>
      <c r="Z26" s="63">
        <f t="shared" si="1"/>
        <v>16</v>
      </c>
      <c r="AA26" s="63"/>
      <c r="AB26" s="63"/>
    </row>
    <row r="27" spans="1:28" x14ac:dyDescent="0.25">
      <c r="A27" s="78" t="s">
        <v>197</v>
      </c>
      <c r="B27" s="78"/>
      <c r="C27" s="78"/>
      <c r="D27" s="78"/>
      <c r="E27" s="75"/>
      <c r="F27" s="75"/>
      <c r="G27" s="75"/>
      <c r="H27" s="63"/>
      <c r="I27" s="75"/>
      <c r="J27" s="63"/>
      <c r="K27" s="63"/>
      <c r="L27" s="75"/>
      <c r="M27" s="63"/>
      <c r="N27" s="76">
        <v>4</v>
      </c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>
        <f t="shared" si="0"/>
        <v>0</v>
      </c>
      <c r="Z27" s="63">
        <f t="shared" si="1"/>
        <v>4</v>
      </c>
      <c r="AA27" s="63"/>
      <c r="AB27" s="63"/>
    </row>
    <row r="28" spans="1:28" s="1" customFormat="1" x14ac:dyDescent="0.25">
      <c r="A28" s="78" t="s">
        <v>130</v>
      </c>
      <c r="B28" s="78"/>
      <c r="C28" s="78">
        <v>225</v>
      </c>
      <c r="D28" s="78"/>
      <c r="E28" s="75"/>
      <c r="F28" s="75"/>
      <c r="G28" s="75"/>
      <c r="H28" s="63"/>
      <c r="I28" s="75"/>
      <c r="J28" s="63"/>
      <c r="K28" s="63"/>
      <c r="L28" s="75">
        <v>2</v>
      </c>
      <c r="M28" s="63"/>
      <c r="N28" s="76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>
        <f t="shared" si="0"/>
        <v>0</v>
      </c>
      <c r="Z28" s="63">
        <f t="shared" si="1"/>
        <v>227</v>
      </c>
      <c r="AA28" s="63"/>
      <c r="AB28" s="63">
        <f>14+2</f>
        <v>16</v>
      </c>
    </row>
    <row r="29" spans="1:28" x14ac:dyDescent="0.25">
      <c r="A29" s="78" t="s">
        <v>152</v>
      </c>
      <c r="B29" s="78">
        <v>738.64</v>
      </c>
      <c r="C29" s="78"/>
      <c r="D29" s="78"/>
      <c r="E29" s="75"/>
      <c r="F29" s="75"/>
      <c r="G29" s="75"/>
      <c r="H29" s="63"/>
      <c r="I29" s="75"/>
      <c r="J29" s="63"/>
      <c r="K29" s="63">
        <v>50</v>
      </c>
      <c r="L29" s="75">
        <v>11</v>
      </c>
      <c r="M29" s="77">
        <v>15</v>
      </c>
      <c r="N29" s="76"/>
      <c r="O29" s="63"/>
      <c r="P29" s="63">
        <v>7</v>
      </c>
      <c r="Q29" s="63"/>
      <c r="R29" s="63"/>
      <c r="S29" s="63"/>
      <c r="T29" s="63"/>
      <c r="U29" s="63"/>
      <c r="V29" s="63"/>
      <c r="W29" s="63"/>
      <c r="X29" s="63"/>
      <c r="Y29" s="63">
        <f t="shared" si="0"/>
        <v>50</v>
      </c>
      <c r="Z29" s="63">
        <f t="shared" si="1"/>
        <v>33</v>
      </c>
      <c r="AA29" s="63"/>
      <c r="AB29" s="63">
        <v>4</v>
      </c>
    </row>
    <row r="30" spans="1:28" x14ac:dyDescent="0.25">
      <c r="A30" s="78" t="s">
        <v>198</v>
      </c>
      <c r="B30" s="78"/>
      <c r="C30" s="78"/>
      <c r="D30" s="78"/>
      <c r="E30" s="75"/>
      <c r="F30" s="75"/>
      <c r="G30" s="75"/>
      <c r="H30" s="63"/>
      <c r="I30" s="75"/>
      <c r="J30" s="63"/>
      <c r="K30" s="63">
        <v>4</v>
      </c>
      <c r="L30" s="75">
        <v>2</v>
      </c>
      <c r="M30" s="77">
        <v>10</v>
      </c>
      <c r="N30" s="76">
        <v>4</v>
      </c>
      <c r="O30" s="63"/>
      <c r="P30" s="63"/>
      <c r="Q30" s="63">
        <v>15</v>
      </c>
      <c r="R30" s="63"/>
      <c r="S30" s="63"/>
      <c r="T30" s="63"/>
      <c r="U30" s="63"/>
      <c r="V30" s="63"/>
      <c r="W30" s="63"/>
      <c r="X30" s="63"/>
      <c r="Y30" s="63">
        <f t="shared" si="0"/>
        <v>19</v>
      </c>
      <c r="Z30" s="63">
        <f t="shared" si="1"/>
        <v>16</v>
      </c>
      <c r="AA30" s="63"/>
      <c r="AB30" s="63"/>
    </row>
    <row r="31" spans="1:28" s="1" customFormat="1" x14ac:dyDescent="0.25">
      <c r="A31" s="78" t="s">
        <v>173</v>
      </c>
      <c r="B31" s="78"/>
      <c r="C31" s="78"/>
      <c r="D31" s="78"/>
      <c r="E31" s="75"/>
      <c r="F31" s="75"/>
      <c r="G31" s="75"/>
      <c r="H31" s="63"/>
      <c r="I31" s="75"/>
      <c r="J31" s="63"/>
      <c r="K31" s="63"/>
      <c r="L31" s="75">
        <v>4</v>
      </c>
      <c r="M31" s="77"/>
      <c r="N31" s="76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>
        <f t="shared" si="0"/>
        <v>0</v>
      </c>
      <c r="Z31" s="63">
        <f t="shared" si="1"/>
        <v>4</v>
      </c>
      <c r="AA31" s="63"/>
      <c r="AB31" s="63"/>
    </row>
    <row r="32" spans="1:28" x14ac:dyDescent="0.25">
      <c r="A32" s="78" t="s">
        <v>174</v>
      </c>
      <c r="B32" s="78"/>
      <c r="C32" s="78"/>
      <c r="D32" s="78"/>
      <c r="E32" s="75"/>
      <c r="F32" s="75"/>
      <c r="G32" s="75"/>
      <c r="H32" s="63"/>
      <c r="I32" s="75"/>
      <c r="J32" s="63"/>
      <c r="K32" s="63"/>
      <c r="L32" s="75">
        <v>4</v>
      </c>
      <c r="M32" s="63"/>
      <c r="N32" s="76">
        <v>4</v>
      </c>
      <c r="O32" s="63"/>
      <c r="P32" s="63"/>
      <c r="Q32" s="63"/>
      <c r="R32" s="63"/>
      <c r="S32" s="63"/>
      <c r="T32" s="63"/>
      <c r="U32" s="63"/>
      <c r="V32" s="63">
        <v>5</v>
      </c>
      <c r="W32" s="63">
        <v>5</v>
      </c>
      <c r="X32" s="63"/>
      <c r="Y32" s="63">
        <f t="shared" si="0"/>
        <v>5</v>
      </c>
      <c r="Z32" s="63">
        <f t="shared" si="1"/>
        <v>13</v>
      </c>
      <c r="AA32" s="63"/>
      <c r="AB32" s="63"/>
    </row>
    <row r="33" spans="1:28" x14ac:dyDescent="0.25">
      <c r="A33" s="78" t="s">
        <v>175</v>
      </c>
      <c r="B33" s="78"/>
      <c r="C33" s="78"/>
      <c r="D33" s="78"/>
      <c r="E33" s="75">
        <v>3</v>
      </c>
      <c r="F33" s="75"/>
      <c r="G33" s="75"/>
      <c r="H33" s="63"/>
      <c r="I33" s="75"/>
      <c r="J33" s="63"/>
      <c r="K33" s="63">
        <v>16</v>
      </c>
      <c r="L33" s="75">
        <v>6</v>
      </c>
      <c r="M33" s="77">
        <v>10</v>
      </c>
      <c r="N33" s="76"/>
      <c r="O33" s="63"/>
      <c r="P33" s="63">
        <v>6</v>
      </c>
      <c r="Q33" s="63"/>
      <c r="R33" s="63"/>
      <c r="S33" s="63"/>
      <c r="T33" s="63"/>
      <c r="U33" s="63"/>
      <c r="V33" s="63">
        <v>10</v>
      </c>
      <c r="W33" s="63">
        <v>12</v>
      </c>
      <c r="X33" s="63"/>
      <c r="Y33" s="63">
        <f t="shared" si="0"/>
        <v>29</v>
      </c>
      <c r="Z33" s="63">
        <f t="shared" si="1"/>
        <v>34</v>
      </c>
      <c r="AA33" s="63">
        <v>12</v>
      </c>
      <c r="AB33" s="63"/>
    </row>
    <row r="34" spans="1:28" x14ac:dyDescent="0.25">
      <c r="A34" s="78" t="s">
        <v>176</v>
      </c>
      <c r="B34" s="78"/>
      <c r="C34" s="78"/>
      <c r="D34" s="78"/>
      <c r="E34" s="75"/>
      <c r="F34" s="75"/>
      <c r="G34" s="75"/>
      <c r="H34" s="63"/>
      <c r="I34" s="75"/>
      <c r="J34" s="63"/>
      <c r="K34" s="63"/>
      <c r="L34" s="75"/>
      <c r="M34" s="77">
        <v>10</v>
      </c>
      <c r="N34" s="76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>
        <f t="shared" si="0"/>
        <v>0</v>
      </c>
      <c r="Z34" s="63">
        <f t="shared" si="1"/>
        <v>10</v>
      </c>
      <c r="AA34" s="63"/>
      <c r="AB34" s="63"/>
    </row>
    <row r="35" spans="1:28" x14ac:dyDescent="0.25">
      <c r="A35" s="78" t="s">
        <v>199</v>
      </c>
      <c r="B35" s="78"/>
      <c r="C35" s="78"/>
      <c r="D35" s="78"/>
      <c r="E35" s="75"/>
      <c r="F35" s="75"/>
      <c r="G35" s="75"/>
      <c r="H35" s="63"/>
      <c r="I35" s="75"/>
      <c r="J35" s="63"/>
      <c r="K35" s="63"/>
      <c r="L35" s="75"/>
      <c r="M35" s="77">
        <v>10</v>
      </c>
      <c r="N35" s="76"/>
      <c r="O35" s="63"/>
      <c r="P35" s="63">
        <v>7</v>
      </c>
      <c r="Q35" s="63"/>
      <c r="R35" s="63"/>
      <c r="S35" s="63"/>
      <c r="T35" s="63"/>
      <c r="U35" s="63"/>
      <c r="V35" s="63"/>
      <c r="W35" s="63"/>
      <c r="X35" s="63"/>
      <c r="Y35" s="63">
        <f t="shared" si="0"/>
        <v>0</v>
      </c>
      <c r="Z35" s="63">
        <f t="shared" si="1"/>
        <v>17</v>
      </c>
      <c r="AA35" s="63">
        <v>10</v>
      </c>
      <c r="AB35" s="63">
        <f>2+2</f>
        <v>4</v>
      </c>
    </row>
    <row r="36" spans="1:28" x14ac:dyDescent="0.25">
      <c r="A36" s="78" t="s">
        <v>200</v>
      </c>
      <c r="B36" s="78"/>
      <c r="C36" s="78"/>
      <c r="D36" s="78"/>
      <c r="E36" s="75"/>
      <c r="F36" s="75"/>
      <c r="G36" s="75"/>
      <c r="H36" s="63"/>
      <c r="I36" s="75"/>
      <c r="J36" s="63"/>
      <c r="K36" s="63"/>
      <c r="L36" s="75">
        <v>11</v>
      </c>
      <c r="M36" s="77">
        <v>10</v>
      </c>
      <c r="N36" s="76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>
        <f t="shared" si="0"/>
        <v>0</v>
      </c>
      <c r="Z36" s="63">
        <f t="shared" si="1"/>
        <v>21</v>
      </c>
      <c r="AA36" s="63"/>
      <c r="AB36" s="63">
        <v>2</v>
      </c>
    </row>
    <row r="37" spans="1:28" x14ac:dyDescent="0.25">
      <c r="A37" s="78" t="s">
        <v>177</v>
      </c>
      <c r="B37" s="78"/>
      <c r="C37" s="78"/>
      <c r="D37" s="78"/>
      <c r="E37" s="75"/>
      <c r="F37" s="75"/>
      <c r="G37" s="75"/>
      <c r="H37" s="63"/>
      <c r="I37" s="75"/>
      <c r="J37" s="63"/>
      <c r="K37" s="63"/>
      <c r="L37" s="75"/>
      <c r="M37" s="77">
        <v>10</v>
      </c>
      <c r="N37" s="76">
        <v>4</v>
      </c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>
        <f t="shared" ref="Y37:Y68" si="2">+D37+E37+F37+G37+I37+K37+X37+Q37+T37+V37</f>
        <v>0</v>
      </c>
      <c r="Z37" s="63">
        <f t="shared" si="1"/>
        <v>14</v>
      </c>
      <c r="AA37" s="63"/>
      <c r="AB37" s="63">
        <v>1</v>
      </c>
    </row>
    <row r="38" spans="1:28" x14ac:dyDescent="0.25">
      <c r="A38" s="78" t="s">
        <v>201</v>
      </c>
      <c r="B38" s="78"/>
      <c r="C38" s="78"/>
      <c r="D38" s="78"/>
      <c r="E38" s="75"/>
      <c r="F38" s="75"/>
      <c r="G38" s="75"/>
      <c r="H38" s="63"/>
      <c r="I38" s="75"/>
      <c r="J38" s="63"/>
      <c r="K38" s="63"/>
      <c r="L38" s="75"/>
      <c r="M38" s="63"/>
      <c r="N38" s="76">
        <v>4</v>
      </c>
      <c r="O38" s="63"/>
      <c r="P38" s="63"/>
      <c r="Q38" s="63"/>
      <c r="R38" s="63"/>
      <c r="S38" s="63"/>
      <c r="T38" s="63">
        <v>21</v>
      </c>
      <c r="U38" s="63"/>
      <c r="V38" s="63">
        <v>5</v>
      </c>
      <c r="W38" s="63">
        <v>40</v>
      </c>
      <c r="X38" s="63"/>
      <c r="Y38" s="63">
        <f t="shared" si="2"/>
        <v>26</v>
      </c>
      <c r="Z38" s="63">
        <f t="shared" si="1"/>
        <v>44</v>
      </c>
      <c r="AA38" s="63"/>
      <c r="AB38" s="63">
        <v>3</v>
      </c>
    </row>
    <row r="39" spans="1:28" x14ac:dyDescent="0.25">
      <c r="A39" s="78" t="s">
        <v>202</v>
      </c>
      <c r="B39" s="78"/>
      <c r="C39" s="78"/>
      <c r="D39" s="78"/>
      <c r="E39" s="75"/>
      <c r="F39" s="75"/>
      <c r="G39" s="75">
        <f>23+33</f>
        <v>56</v>
      </c>
      <c r="H39" s="63"/>
      <c r="I39" s="75"/>
      <c r="J39" s="63"/>
      <c r="K39" s="63"/>
      <c r="L39" s="75"/>
      <c r="M39" s="63"/>
      <c r="N39" s="76">
        <v>4</v>
      </c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>
        <f t="shared" si="2"/>
        <v>56</v>
      </c>
      <c r="Z39" s="63">
        <f t="shared" si="1"/>
        <v>4</v>
      </c>
      <c r="AA39" s="63"/>
      <c r="AB39" s="63"/>
    </row>
    <row r="40" spans="1:28" s="1" customFormat="1" x14ac:dyDescent="0.25">
      <c r="A40" s="78" t="s">
        <v>227</v>
      </c>
      <c r="B40" s="78"/>
      <c r="C40" s="78"/>
      <c r="D40" s="78"/>
      <c r="E40" s="75"/>
      <c r="F40" s="75"/>
      <c r="G40" s="75"/>
      <c r="H40" s="63"/>
      <c r="I40" s="75"/>
      <c r="J40" s="63"/>
      <c r="K40" s="63"/>
      <c r="L40" s="75"/>
      <c r="M40" s="63"/>
      <c r="N40" s="76"/>
      <c r="O40" s="63"/>
      <c r="P40" s="63">
        <v>7</v>
      </c>
      <c r="Q40" s="63"/>
      <c r="R40" s="63"/>
      <c r="S40" s="63"/>
      <c r="T40" s="63"/>
      <c r="U40" s="63"/>
      <c r="V40" s="63"/>
      <c r="W40" s="63"/>
      <c r="X40" s="63"/>
      <c r="Y40" s="63">
        <f t="shared" si="2"/>
        <v>0</v>
      </c>
      <c r="Z40" s="63">
        <f t="shared" si="1"/>
        <v>7</v>
      </c>
      <c r="AA40" s="63"/>
      <c r="AB40" s="63"/>
    </row>
    <row r="41" spans="1:28" x14ac:dyDescent="0.25">
      <c r="A41" s="78" t="s">
        <v>86</v>
      </c>
      <c r="B41" s="78"/>
      <c r="C41" s="78"/>
      <c r="D41" s="78"/>
      <c r="E41" s="75"/>
      <c r="F41" s="75"/>
      <c r="G41" s="75"/>
      <c r="H41" s="63"/>
      <c r="I41" s="75"/>
      <c r="J41" s="63"/>
      <c r="K41" s="63"/>
      <c r="L41" s="75">
        <v>6</v>
      </c>
      <c r="M41" s="77">
        <v>15</v>
      </c>
      <c r="N41" s="76">
        <v>4</v>
      </c>
      <c r="O41" s="63"/>
      <c r="P41" s="63">
        <v>10</v>
      </c>
      <c r="Q41" s="63"/>
      <c r="R41" s="63"/>
      <c r="S41" s="63">
        <v>71</v>
      </c>
      <c r="T41" s="63"/>
      <c r="U41" s="63">
        <v>10</v>
      </c>
      <c r="V41" s="63"/>
      <c r="W41" s="63"/>
      <c r="X41" s="63"/>
      <c r="Y41" s="63">
        <f t="shared" si="2"/>
        <v>0</v>
      </c>
      <c r="Z41" s="63">
        <f t="shared" si="1"/>
        <v>116</v>
      </c>
      <c r="AA41" s="63">
        <f>20+20</f>
        <v>40</v>
      </c>
      <c r="AB41" s="63">
        <v>2</v>
      </c>
    </row>
    <row r="42" spans="1:28" x14ac:dyDescent="0.25">
      <c r="A42" s="78" t="s">
        <v>203</v>
      </c>
      <c r="B42" s="78"/>
      <c r="C42" s="78"/>
      <c r="D42" s="78"/>
      <c r="E42" s="75"/>
      <c r="F42" s="75"/>
      <c r="G42" s="75"/>
      <c r="H42" s="63"/>
      <c r="I42" s="75"/>
      <c r="J42" s="63"/>
      <c r="K42" s="63"/>
      <c r="L42" s="75"/>
      <c r="M42" s="77">
        <v>15</v>
      </c>
      <c r="N42" s="76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>
        <f t="shared" si="2"/>
        <v>0</v>
      </c>
      <c r="Z42" s="63">
        <f t="shared" si="1"/>
        <v>15</v>
      </c>
      <c r="AA42" s="63"/>
      <c r="AB42" s="63"/>
    </row>
    <row r="43" spans="1:28" x14ac:dyDescent="0.25">
      <c r="A43" s="78" t="s">
        <v>178</v>
      </c>
      <c r="B43" s="78"/>
      <c r="C43" s="78"/>
      <c r="D43" s="78"/>
      <c r="E43" s="75"/>
      <c r="F43" s="75"/>
      <c r="G43" s="75"/>
      <c r="H43" s="63"/>
      <c r="I43" s="75"/>
      <c r="J43" s="63"/>
      <c r="K43" s="63">
        <v>12</v>
      </c>
      <c r="L43" s="75">
        <v>6</v>
      </c>
      <c r="M43" s="63"/>
      <c r="N43" s="76">
        <v>4</v>
      </c>
      <c r="O43" s="63"/>
      <c r="P43" s="63">
        <v>3</v>
      </c>
      <c r="Q43" s="63"/>
      <c r="R43" s="63"/>
      <c r="S43" s="63"/>
      <c r="T43" s="63"/>
      <c r="U43" s="63"/>
      <c r="V43" s="63">
        <v>10</v>
      </c>
      <c r="W43" s="63">
        <v>12</v>
      </c>
      <c r="X43" s="63"/>
      <c r="Y43" s="63">
        <f t="shared" si="2"/>
        <v>22</v>
      </c>
      <c r="Z43" s="63">
        <f t="shared" si="1"/>
        <v>25</v>
      </c>
      <c r="AA43" s="63"/>
      <c r="AB43" s="63">
        <v>3</v>
      </c>
    </row>
    <row r="44" spans="1:28" x14ac:dyDescent="0.25">
      <c r="A44" s="78" t="s">
        <v>204</v>
      </c>
      <c r="B44" s="78"/>
      <c r="C44" s="78"/>
      <c r="D44" s="78"/>
      <c r="E44" s="75"/>
      <c r="F44" s="75"/>
      <c r="G44" s="75"/>
      <c r="H44" s="63"/>
      <c r="I44" s="75"/>
      <c r="J44" s="63"/>
      <c r="K44" s="63"/>
      <c r="L44" s="75"/>
      <c r="M44" s="63"/>
      <c r="N44" s="76">
        <v>4</v>
      </c>
      <c r="O44" s="63"/>
      <c r="P44" s="63">
        <v>7</v>
      </c>
      <c r="Q44" s="63"/>
      <c r="R44" s="63"/>
      <c r="S44" s="63"/>
      <c r="T44" s="63"/>
      <c r="U44" s="63"/>
      <c r="V44" s="63"/>
      <c r="W44" s="63"/>
      <c r="X44" s="63"/>
      <c r="Y44" s="63">
        <f t="shared" si="2"/>
        <v>0</v>
      </c>
      <c r="Z44" s="63">
        <f t="shared" si="1"/>
        <v>11</v>
      </c>
      <c r="AA44" s="63"/>
      <c r="AB44" s="63">
        <v>6</v>
      </c>
    </row>
    <row r="45" spans="1:28" s="1" customFormat="1" x14ac:dyDescent="0.25">
      <c r="A45" s="78" t="s">
        <v>258</v>
      </c>
      <c r="B45" s="78"/>
      <c r="C45" s="78"/>
      <c r="D45" s="78"/>
      <c r="E45" s="75"/>
      <c r="F45" s="75"/>
      <c r="G45" s="75">
        <f>19+14</f>
        <v>33</v>
      </c>
      <c r="H45" s="63"/>
      <c r="I45" s="75"/>
      <c r="J45" s="63"/>
      <c r="K45" s="63"/>
      <c r="L45" s="75"/>
      <c r="M45" s="63"/>
      <c r="N45" s="76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>
        <f t="shared" si="2"/>
        <v>33</v>
      </c>
      <c r="Z45" s="63">
        <f t="shared" si="1"/>
        <v>0</v>
      </c>
      <c r="AA45" s="63"/>
      <c r="AB45" s="63"/>
    </row>
    <row r="46" spans="1:28" x14ac:dyDescent="0.25">
      <c r="A46" s="78" t="s">
        <v>179</v>
      </c>
      <c r="B46" s="78"/>
      <c r="C46" s="78"/>
      <c r="D46" s="78"/>
      <c r="E46" s="75">
        <v>4</v>
      </c>
      <c r="F46" s="75"/>
      <c r="G46" s="75"/>
      <c r="H46" s="63"/>
      <c r="I46" s="75"/>
      <c r="J46" s="63"/>
      <c r="K46" s="63"/>
      <c r="L46" s="75">
        <v>7</v>
      </c>
      <c r="M46" s="77">
        <v>10</v>
      </c>
      <c r="N46" s="76"/>
      <c r="O46" s="63"/>
      <c r="P46" s="63">
        <v>7</v>
      </c>
      <c r="Q46" s="63">
        <v>4</v>
      </c>
      <c r="R46" s="64">
        <v>8</v>
      </c>
      <c r="S46" s="63"/>
      <c r="T46" s="64">
        <v>12</v>
      </c>
      <c r="U46" s="63"/>
      <c r="V46" s="63"/>
      <c r="W46" s="63"/>
      <c r="X46" s="63"/>
      <c r="Y46" s="63">
        <f t="shared" si="2"/>
        <v>20</v>
      </c>
      <c r="Z46" s="63">
        <f t="shared" si="1"/>
        <v>32</v>
      </c>
      <c r="AA46" s="63"/>
      <c r="AB46" s="63"/>
    </row>
    <row r="47" spans="1:28" x14ac:dyDescent="0.25">
      <c r="A47" s="78" t="s">
        <v>180</v>
      </c>
      <c r="B47" s="78"/>
      <c r="C47" s="78">
        <v>100</v>
      </c>
      <c r="D47" s="78"/>
      <c r="E47" s="75"/>
      <c r="F47" s="75"/>
      <c r="G47" s="75"/>
      <c r="H47" s="63"/>
      <c r="I47" s="75"/>
      <c r="J47" s="63"/>
      <c r="K47" s="63"/>
      <c r="L47" s="75">
        <v>2</v>
      </c>
      <c r="M47" s="63"/>
      <c r="N47" s="76">
        <v>4</v>
      </c>
      <c r="O47" s="63"/>
      <c r="P47" s="63">
        <v>10</v>
      </c>
      <c r="Q47" s="63"/>
      <c r="R47" s="63"/>
      <c r="S47" s="63"/>
      <c r="T47" s="63">
        <v>2</v>
      </c>
      <c r="U47" s="63"/>
      <c r="V47" s="63"/>
      <c r="W47" s="63"/>
      <c r="X47" s="63"/>
      <c r="Y47" s="63">
        <f t="shared" si="2"/>
        <v>2</v>
      </c>
      <c r="Z47" s="63">
        <f t="shared" si="1"/>
        <v>116</v>
      </c>
      <c r="AA47" s="63"/>
      <c r="AB47" s="63">
        <v>3</v>
      </c>
    </row>
    <row r="48" spans="1:28" x14ac:dyDescent="0.25">
      <c r="A48" s="78" t="s">
        <v>205</v>
      </c>
      <c r="B48" s="78"/>
      <c r="C48" s="78">
        <v>30</v>
      </c>
      <c r="D48" s="78"/>
      <c r="E48" s="75"/>
      <c r="F48" s="75"/>
      <c r="G48" s="75"/>
      <c r="H48" s="63"/>
      <c r="I48" s="75"/>
      <c r="J48" s="63"/>
      <c r="K48" s="63"/>
      <c r="L48" s="75">
        <v>4</v>
      </c>
      <c r="M48" s="63"/>
      <c r="N48" s="76">
        <v>8</v>
      </c>
      <c r="O48" s="63"/>
      <c r="P48" s="63">
        <v>14</v>
      </c>
      <c r="Q48" s="63"/>
      <c r="R48" s="63"/>
      <c r="S48" s="63"/>
      <c r="T48" s="63"/>
      <c r="U48" s="63"/>
      <c r="V48" s="63"/>
      <c r="W48" s="63"/>
      <c r="X48" s="63">
        <v>10</v>
      </c>
      <c r="Y48" s="63">
        <f t="shared" si="2"/>
        <v>10</v>
      </c>
      <c r="Z48" s="63">
        <f t="shared" si="1"/>
        <v>56</v>
      </c>
      <c r="AA48" s="63"/>
      <c r="AB48" s="63">
        <v>1</v>
      </c>
    </row>
    <row r="49" spans="1:28" x14ac:dyDescent="0.25">
      <c r="A49" s="78" t="s">
        <v>181</v>
      </c>
      <c r="B49" s="78"/>
      <c r="C49" s="78"/>
      <c r="D49" s="78"/>
      <c r="E49" s="75"/>
      <c r="F49" s="75"/>
      <c r="G49" s="75"/>
      <c r="H49" s="63"/>
      <c r="I49" s="75"/>
      <c r="J49" s="63"/>
      <c r="K49" s="63"/>
      <c r="L49" s="75"/>
      <c r="M49" s="63"/>
      <c r="N49" s="76">
        <v>4</v>
      </c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>
        <f t="shared" si="2"/>
        <v>0</v>
      </c>
      <c r="Z49" s="63">
        <f t="shared" si="1"/>
        <v>4</v>
      </c>
      <c r="AA49" s="63"/>
      <c r="AB49" s="63"/>
    </row>
    <row r="50" spans="1:28" s="1" customFormat="1" x14ac:dyDescent="0.25">
      <c r="A50" s="78" t="s">
        <v>224</v>
      </c>
      <c r="B50" s="78"/>
      <c r="C50" s="78"/>
      <c r="D50" s="78"/>
      <c r="E50" s="75"/>
      <c r="F50" s="75">
        <v>23</v>
      </c>
      <c r="G50" s="75">
        <f>17+13+25</f>
        <v>55</v>
      </c>
      <c r="H50" s="63"/>
      <c r="I50" s="75"/>
      <c r="J50" s="63"/>
      <c r="K50" s="63"/>
      <c r="L50" s="75"/>
      <c r="M50" s="63"/>
      <c r="N50" s="76"/>
      <c r="O50" s="63"/>
      <c r="P50" s="63">
        <v>17</v>
      </c>
      <c r="Q50" s="63"/>
      <c r="R50" s="63"/>
      <c r="S50" s="63"/>
      <c r="T50" s="63"/>
      <c r="U50" s="63"/>
      <c r="V50" s="63"/>
      <c r="W50" s="63"/>
      <c r="X50" s="63"/>
      <c r="Y50" s="63">
        <f t="shared" si="2"/>
        <v>78</v>
      </c>
      <c r="Z50" s="63">
        <f t="shared" si="1"/>
        <v>17</v>
      </c>
      <c r="AA50" s="63">
        <v>10</v>
      </c>
      <c r="AB50" s="63">
        <v>2</v>
      </c>
    </row>
    <row r="51" spans="1:28" x14ac:dyDescent="0.25">
      <c r="A51" s="78" t="s">
        <v>182</v>
      </c>
      <c r="B51" s="78"/>
      <c r="C51" s="78"/>
      <c r="D51" s="78"/>
      <c r="E51" s="75"/>
      <c r="F51" s="75">
        <v>10</v>
      </c>
      <c r="G51" s="75"/>
      <c r="H51" s="63"/>
      <c r="I51" s="75"/>
      <c r="J51" s="63"/>
      <c r="K51" s="63"/>
      <c r="L51" s="75"/>
      <c r="M51" s="77">
        <v>15</v>
      </c>
      <c r="N51" s="76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>
        <f t="shared" si="2"/>
        <v>10</v>
      </c>
      <c r="Z51" s="63">
        <f t="shared" si="1"/>
        <v>15</v>
      </c>
      <c r="AA51" s="63"/>
      <c r="AB51" s="63">
        <v>1</v>
      </c>
    </row>
    <row r="52" spans="1:28" x14ac:dyDescent="0.25">
      <c r="A52" s="78" t="s">
        <v>183</v>
      </c>
      <c r="B52" s="78"/>
      <c r="C52" s="78"/>
      <c r="D52" s="78"/>
      <c r="E52" s="75">
        <v>4</v>
      </c>
      <c r="F52" s="75"/>
      <c r="G52" s="75"/>
      <c r="H52" s="63"/>
      <c r="I52" s="75"/>
      <c r="J52" s="63"/>
      <c r="K52" s="63"/>
      <c r="L52" s="75"/>
      <c r="M52" s="77">
        <v>10</v>
      </c>
      <c r="N52" s="76"/>
      <c r="O52" s="63"/>
      <c r="P52" s="63"/>
      <c r="Q52" s="63"/>
      <c r="R52" s="63"/>
      <c r="S52" s="63"/>
      <c r="T52" s="63"/>
      <c r="U52" s="63">
        <v>10</v>
      </c>
      <c r="V52" s="63"/>
      <c r="W52" s="63"/>
      <c r="X52" s="63"/>
      <c r="Y52" s="63">
        <f t="shared" si="2"/>
        <v>4</v>
      </c>
      <c r="Z52" s="63">
        <f t="shared" si="1"/>
        <v>20</v>
      </c>
      <c r="AA52" s="63"/>
      <c r="AB52" s="63"/>
    </row>
    <row r="53" spans="1:28" s="1" customFormat="1" x14ac:dyDescent="0.25">
      <c r="A53" s="78" t="s">
        <v>231</v>
      </c>
      <c r="B53" s="78"/>
      <c r="C53" s="78">
        <v>50</v>
      </c>
      <c r="D53" s="78">
        <v>43</v>
      </c>
      <c r="E53" s="75"/>
      <c r="F53" s="75"/>
      <c r="G53" s="75"/>
      <c r="H53" s="63"/>
      <c r="I53" s="75"/>
      <c r="J53" s="63"/>
      <c r="K53" s="63"/>
      <c r="L53" s="75">
        <v>2</v>
      </c>
      <c r="M53" s="77"/>
      <c r="N53" s="76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>
        <f t="shared" si="2"/>
        <v>43</v>
      </c>
      <c r="Z53" s="63">
        <f t="shared" si="1"/>
        <v>52</v>
      </c>
      <c r="AA53" s="63"/>
      <c r="AB53" s="63"/>
    </row>
    <row r="54" spans="1:28" x14ac:dyDescent="0.25">
      <c r="A54" s="78" t="s">
        <v>206</v>
      </c>
      <c r="B54" s="78"/>
      <c r="C54" s="78"/>
      <c r="D54" s="78"/>
      <c r="E54" s="75"/>
      <c r="F54" s="75"/>
      <c r="G54" s="75"/>
      <c r="H54" s="63"/>
      <c r="I54" s="75"/>
      <c r="J54" s="63"/>
      <c r="K54" s="63"/>
      <c r="L54" s="75">
        <v>4</v>
      </c>
      <c r="M54" s="63"/>
      <c r="N54" s="76">
        <v>4</v>
      </c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>
        <f t="shared" si="2"/>
        <v>0</v>
      </c>
      <c r="Z54" s="63">
        <f t="shared" si="1"/>
        <v>8</v>
      </c>
      <c r="AA54" s="63"/>
      <c r="AB54" s="63"/>
    </row>
    <row r="55" spans="1:28" x14ac:dyDescent="0.25">
      <c r="A55" s="78" t="s">
        <v>207</v>
      </c>
      <c r="B55" s="78">
        <v>738.64</v>
      </c>
      <c r="C55" s="78"/>
      <c r="D55" s="78"/>
      <c r="E55" s="75"/>
      <c r="F55" s="75">
        <v>10</v>
      </c>
      <c r="G55" s="75"/>
      <c r="H55" s="63"/>
      <c r="I55" s="75"/>
      <c r="J55" s="63"/>
      <c r="K55" s="63"/>
      <c r="L55" s="75">
        <v>4</v>
      </c>
      <c r="M55" s="63"/>
      <c r="N55" s="76">
        <v>4</v>
      </c>
      <c r="O55" s="63"/>
      <c r="P55" s="63"/>
      <c r="Q55" s="63">
        <v>20</v>
      </c>
      <c r="R55" s="63">
        <v>10</v>
      </c>
      <c r="S55" s="63"/>
      <c r="T55" s="63"/>
      <c r="U55" s="63"/>
      <c r="V55" s="63"/>
      <c r="W55" s="63"/>
      <c r="X55" s="63">
        <v>10</v>
      </c>
      <c r="Y55" s="63">
        <f t="shared" si="2"/>
        <v>40</v>
      </c>
      <c r="Z55" s="63">
        <f t="shared" si="1"/>
        <v>18</v>
      </c>
      <c r="AA55" s="63">
        <v>10</v>
      </c>
      <c r="AB55" s="63">
        <v>4</v>
      </c>
    </row>
    <row r="56" spans="1:28" x14ac:dyDescent="0.25">
      <c r="A56" s="78" t="s">
        <v>184</v>
      </c>
      <c r="B56" s="78"/>
      <c r="C56" s="78">
        <v>100</v>
      </c>
      <c r="D56" s="78"/>
      <c r="E56" s="75"/>
      <c r="F56" s="75"/>
      <c r="G56" s="75"/>
      <c r="H56" s="63"/>
      <c r="I56" s="75"/>
      <c r="J56" s="63"/>
      <c r="K56" s="63"/>
      <c r="L56" s="75">
        <f>15+4</f>
        <v>19</v>
      </c>
      <c r="M56" s="77">
        <v>10</v>
      </c>
      <c r="N56" s="76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>
        <f t="shared" si="2"/>
        <v>0</v>
      </c>
      <c r="Z56" s="63">
        <f t="shared" si="1"/>
        <v>129</v>
      </c>
      <c r="AA56" s="63"/>
      <c r="AB56" s="63">
        <v>2</v>
      </c>
    </row>
    <row r="57" spans="1:28" x14ac:dyDescent="0.25">
      <c r="A57" s="78" t="s">
        <v>208</v>
      </c>
      <c r="B57" s="78"/>
      <c r="C57" s="78"/>
      <c r="D57" s="78"/>
      <c r="E57" s="75"/>
      <c r="F57" s="75"/>
      <c r="G57" s="75"/>
      <c r="H57" s="63"/>
      <c r="I57" s="75"/>
      <c r="J57" s="63"/>
      <c r="K57" s="63"/>
      <c r="L57" s="75">
        <v>4</v>
      </c>
      <c r="M57" s="77">
        <v>10</v>
      </c>
      <c r="N57" s="76"/>
      <c r="O57" s="63"/>
      <c r="P57" s="63">
        <v>10</v>
      </c>
      <c r="Q57" s="63"/>
      <c r="R57" s="63"/>
      <c r="S57" s="63"/>
      <c r="T57" s="63">
        <v>2</v>
      </c>
      <c r="U57" s="63"/>
      <c r="V57" s="63"/>
      <c r="W57" s="63"/>
      <c r="X57" s="63"/>
      <c r="Y57" s="63">
        <f t="shared" si="2"/>
        <v>2</v>
      </c>
      <c r="Z57" s="63">
        <f t="shared" si="1"/>
        <v>24</v>
      </c>
      <c r="AA57" s="63"/>
      <c r="AB57" s="63"/>
    </row>
    <row r="58" spans="1:28" x14ac:dyDescent="0.25">
      <c r="A58" s="78" t="s">
        <v>119</v>
      </c>
      <c r="B58" s="78"/>
      <c r="C58" s="78"/>
      <c r="D58" s="78"/>
      <c r="E58" s="75">
        <v>3</v>
      </c>
      <c r="F58" s="75"/>
      <c r="G58" s="75">
        <v>16</v>
      </c>
      <c r="H58" s="63">
        <v>4</v>
      </c>
      <c r="I58" s="75"/>
      <c r="J58" s="63"/>
      <c r="K58" s="63"/>
      <c r="L58" s="75">
        <v>8</v>
      </c>
      <c r="M58" s="77">
        <v>15</v>
      </c>
      <c r="N58" s="76">
        <v>4</v>
      </c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>
        <f t="shared" si="2"/>
        <v>19</v>
      </c>
      <c r="Z58" s="63">
        <f t="shared" si="1"/>
        <v>31</v>
      </c>
      <c r="AA58" s="63"/>
      <c r="AB58" s="63">
        <v>4</v>
      </c>
    </row>
    <row r="59" spans="1:28" x14ac:dyDescent="0.25">
      <c r="A59" s="78" t="s">
        <v>128</v>
      </c>
      <c r="B59" s="78"/>
      <c r="C59" s="78">
        <v>225</v>
      </c>
      <c r="D59" s="78"/>
      <c r="E59" s="75"/>
      <c r="F59" s="75"/>
      <c r="G59" s="75"/>
      <c r="H59" s="63"/>
      <c r="I59" s="75"/>
      <c r="J59" s="63"/>
      <c r="K59" s="63"/>
      <c r="L59" s="75">
        <v>11</v>
      </c>
      <c r="M59" s="63"/>
      <c r="N59" s="76">
        <v>4</v>
      </c>
      <c r="O59" s="63">
        <v>40</v>
      </c>
      <c r="P59" s="63">
        <v>44</v>
      </c>
      <c r="Q59" s="63"/>
      <c r="R59" s="63"/>
      <c r="S59" s="63"/>
      <c r="T59" s="63"/>
      <c r="U59" s="63"/>
      <c r="V59" s="63"/>
      <c r="W59" s="63"/>
      <c r="X59" s="63"/>
      <c r="Y59" s="63">
        <f t="shared" si="2"/>
        <v>0</v>
      </c>
      <c r="Z59" s="63">
        <f t="shared" si="1"/>
        <v>324</v>
      </c>
      <c r="AA59" s="63"/>
      <c r="AB59" s="63">
        <v>16</v>
      </c>
    </row>
    <row r="60" spans="1:28" x14ac:dyDescent="0.25">
      <c r="A60" s="78" t="s">
        <v>209</v>
      </c>
      <c r="B60" s="78"/>
      <c r="C60" s="78"/>
      <c r="D60" s="78"/>
      <c r="E60" s="75"/>
      <c r="F60" s="75"/>
      <c r="G60" s="75"/>
      <c r="H60" s="63"/>
      <c r="I60" s="75"/>
      <c r="J60" s="63"/>
      <c r="K60" s="63"/>
      <c r="L60" s="75"/>
      <c r="M60" s="63"/>
      <c r="N60" s="76">
        <v>8</v>
      </c>
      <c r="O60" s="63"/>
      <c r="P60" s="63">
        <v>3</v>
      </c>
      <c r="Q60" s="63"/>
      <c r="R60" s="63"/>
      <c r="S60" s="63"/>
      <c r="T60" s="63"/>
      <c r="U60" s="63"/>
      <c r="V60" s="63"/>
      <c r="W60" s="63"/>
      <c r="X60" s="63"/>
      <c r="Y60" s="63">
        <f t="shared" si="2"/>
        <v>0</v>
      </c>
      <c r="Z60" s="63">
        <f t="shared" si="1"/>
        <v>11</v>
      </c>
      <c r="AA60" s="63"/>
      <c r="AB60" s="63"/>
    </row>
    <row r="61" spans="1:28" x14ac:dyDescent="0.25">
      <c r="A61" s="78" t="s">
        <v>210</v>
      </c>
      <c r="B61" s="78"/>
      <c r="C61" s="78"/>
      <c r="D61" s="78"/>
      <c r="E61" s="75"/>
      <c r="F61" s="75"/>
      <c r="G61" s="75"/>
      <c r="H61" s="63"/>
      <c r="I61" s="75"/>
      <c r="J61" s="63"/>
      <c r="K61" s="63"/>
      <c r="L61" s="75"/>
      <c r="M61" s="77">
        <v>10</v>
      </c>
      <c r="N61" s="76"/>
      <c r="O61" s="63"/>
      <c r="P61" s="63">
        <v>3</v>
      </c>
      <c r="Q61" s="63"/>
      <c r="R61" s="63"/>
      <c r="S61" s="63"/>
      <c r="T61" s="63"/>
      <c r="U61" s="63"/>
      <c r="V61" s="63"/>
      <c r="W61" s="63"/>
      <c r="X61" s="63"/>
      <c r="Y61" s="63">
        <f t="shared" si="2"/>
        <v>0</v>
      </c>
      <c r="Z61" s="63">
        <f t="shared" si="1"/>
        <v>13</v>
      </c>
      <c r="AA61" s="63"/>
      <c r="AB61" s="63"/>
    </row>
    <row r="62" spans="1:28" x14ac:dyDescent="0.25">
      <c r="A62" s="78" t="s">
        <v>211</v>
      </c>
      <c r="B62" s="78"/>
      <c r="C62" s="78"/>
      <c r="D62" s="78"/>
      <c r="E62" s="75">
        <v>6</v>
      </c>
      <c r="F62" s="75"/>
      <c r="G62" s="75"/>
      <c r="H62" s="63"/>
      <c r="I62" s="75"/>
      <c r="J62" s="63"/>
      <c r="K62" s="63"/>
      <c r="L62" s="75"/>
      <c r="M62" s="77">
        <v>15</v>
      </c>
      <c r="N62" s="76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>
        <f t="shared" si="2"/>
        <v>6</v>
      </c>
      <c r="Z62" s="63">
        <f t="shared" si="1"/>
        <v>15</v>
      </c>
      <c r="AA62" s="63"/>
      <c r="AB62" s="63"/>
    </row>
    <row r="63" spans="1:28" x14ac:dyDescent="0.25">
      <c r="A63" s="78" t="s">
        <v>185</v>
      </c>
      <c r="B63" s="78"/>
      <c r="C63" s="78"/>
      <c r="D63" s="78"/>
      <c r="E63" s="75"/>
      <c r="F63" s="75">
        <v>10</v>
      </c>
      <c r="G63" s="75"/>
      <c r="H63" s="63"/>
      <c r="I63" s="75"/>
      <c r="J63" s="63"/>
      <c r="K63" s="63"/>
      <c r="L63" s="75">
        <v>5</v>
      </c>
      <c r="M63" s="77">
        <v>15</v>
      </c>
      <c r="N63" s="76">
        <v>4</v>
      </c>
      <c r="O63" s="63"/>
      <c r="P63" s="63"/>
      <c r="Q63" s="63"/>
      <c r="R63" s="63"/>
      <c r="S63" s="63"/>
      <c r="T63" s="63">
        <v>3</v>
      </c>
      <c r="U63" s="63"/>
      <c r="V63" s="63"/>
      <c r="W63" s="63"/>
      <c r="X63" s="63"/>
      <c r="Y63" s="63">
        <f t="shared" si="2"/>
        <v>13</v>
      </c>
      <c r="Z63" s="63">
        <f t="shared" si="1"/>
        <v>24</v>
      </c>
      <c r="AA63" s="63"/>
      <c r="AB63" s="63"/>
    </row>
    <row r="64" spans="1:28" x14ac:dyDescent="0.25">
      <c r="A64" s="78" t="s">
        <v>212</v>
      </c>
      <c r="B64" s="78"/>
      <c r="C64" s="78"/>
      <c r="D64" s="78"/>
      <c r="E64" s="75"/>
      <c r="F64" s="75"/>
      <c r="G64" s="75"/>
      <c r="H64" s="63"/>
      <c r="I64" s="75"/>
      <c r="J64" s="63"/>
      <c r="K64" s="63"/>
      <c r="L64" s="75"/>
      <c r="M64" s="77">
        <v>10</v>
      </c>
      <c r="N64" s="76">
        <v>4</v>
      </c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>
        <f t="shared" si="2"/>
        <v>0</v>
      </c>
      <c r="Z64" s="63">
        <f t="shared" si="1"/>
        <v>14</v>
      </c>
      <c r="AA64" s="63"/>
      <c r="AB64" s="63"/>
    </row>
    <row r="65" spans="1:28" x14ac:dyDescent="0.25">
      <c r="A65" s="78" t="s">
        <v>186</v>
      </c>
      <c r="B65" s="78"/>
      <c r="C65" s="78"/>
      <c r="D65" s="78"/>
      <c r="E65" s="75">
        <v>6</v>
      </c>
      <c r="F65" s="75"/>
      <c r="G65" s="75">
        <f>16+11</f>
        <v>27</v>
      </c>
      <c r="H65" s="63"/>
      <c r="I65" s="75"/>
      <c r="J65" s="63"/>
      <c r="K65" s="63"/>
      <c r="L65" s="75"/>
      <c r="M65" s="63"/>
      <c r="N65" s="76">
        <v>4</v>
      </c>
      <c r="O65" s="63"/>
      <c r="P65" s="63">
        <v>7</v>
      </c>
      <c r="Q65" s="63"/>
      <c r="R65" s="63"/>
      <c r="S65" s="63"/>
      <c r="T65" s="63"/>
      <c r="U65" s="63"/>
      <c r="V65" s="63"/>
      <c r="W65" s="63"/>
      <c r="X65" s="63"/>
      <c r="Y65" s="63">
        <f t="shared" si="2"/>
        <v>33</v>
      </c>
      <c r="Z65" s="63">
        <f t="shared" si="1"/>
        <v>11</v>
      </c>
      <c r="AA65" s="63"/>
      <c r="AB65" s="63">
        <v>1</v>
      </c>
    </row>
    <row r="66" spans="1:28" x14ac:dyDescent="0.25">
      <c r="A66" s="78" t="s">
        <v>187</v>
      </c>
      <c r="B66" s="78"/>
      <c r="C66" s="78"/>
      <c r="D66" s="78"/>
      <c r="E66" s="75"/>
      <c r="F66" s="75"/>
      <c r="G66" s="75"/>
      <c r="H66" s="63"/>
      <c r="I66" s="75"/>
      <c r="J66" s="63"/>
      <c r="K66" s="63"/>
      <c r="L66" s="75">
        <v>12</v>
      </c>
      <c r="M66" s="77">
        <v>10</v>
      </c>
      <c r="N66" s="76"/>
      <c r="O66" s="63"/>
      <c r="P66" s="63">
        <v>3</v>
      </c>
      <c r="Q66" s="63"/>
      <c r="R66" s="63"/>
      <c r="S66" s="63"/>
      <c r="T66" s="63"/>
      <c r="U66" s="63"/>
      <c r="V66" s="63"/>
      <c r="W66" s="63"/>
      <c r="X66" s="63"/>
      <c r="Y66" s="63">
        <f t="shared" si="2"/>
        <v>0</v>
      </c>
      <c r="Z66" s="63">
        <f t="shared" si="1"/>
        <v>25</v>
      </c>
      <c r="AA66" s="63">
        <v>10</v>
      </c>
      <c r="AB66" s="63">
        <v>3</v>
      </c>
    </row>
    <row r="67" spans="1:28" x14ac:dyDescent="0.25">
      <c r="A67" s="78" t="s">
        <v>213</v>
      </c>
      <c r="B67" s="78"/>
      <c r="C67" s="78"/>
      <c r="D67" s="78"/>
      <c r="E67" s="75"/>
      <c r="F67" s="75"/>
      <c r="G67" s="75"/>
      <c r="H67" s="63"/>
      <c r="I67" s="75"/>
      <c r="J67" s="63"/>
      <c r="K67" s="63"/>
      <c r="L67" s="75">
        <v>4</v>
      </c>
      <c r="M67" s="77">
        <v>10</v>
      </c>
      <c r="N67" s="76"/>
      <c r="O67" s="63"/>
      <c r="P67" s="63">
        <v>37</v>
      </c>
      <c r="Q67" s="63"/>
      <c r="R67" s="63"/>
      <c r="S67" s="63">
        <v>30</v>
      </c>
      <c r="T67" s="63"/>
      <c r="U67" s="63"/>
      <c r="V67" s="63"/>
      <c r="W67" s="63"/>
      <c r="X67" s="63"/>
      <c r="Y67" s="63">
        <f t="shared" si="2"/>
        <v>0</v>
      </c>
      <c r="Z67" s="63">
        <f t="shared" si="1"/>
        <v>81</v>
      </c>
      <c r="AA67" s="63"/>
      <c r="AB67" s="63">
        <v>2</v>
      </c>
    </row>
    <row r="68" spans="1:28" x14ac:dyDescent="0.25">
      <c r="A68" s="78" t="s">
        <v>214</v>
      </c>
      <c r="B68" s="78"/>
      <c r="C68" s="78"/>
      <c r="D68" s="78"/>
      <c r="E68" s="75"/>
      <c r="F68" s="75"/>
      <c r="G68" s="75">
        <v>80</v>
      </c>
      <c r="H68" s="63"/>
      <c r="I68" s="75"/>
      <c r="J68" s="63"/>
      <c r="K68" s="63"/>
      <c r="L68" s="75">
        <v>4</v>
      </c>
      <c r="M68" s="77">
        <v>15</v>
      </c>
      <c r="N68" s="76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>
        <f t="shared" si="2"/>
        <v>80</v>
      </c>
      <c r="Z68" s="63">
        <f t="shared" si="1"/>
        <v>19</v>
      </c>
      <c r="AA68" s="63"/>
      <c r="AB68" s="63">
        <v>2</v>
      </c>
    </row>
    <row r="69" spans="1:28" x14ac:dyDescent="0.25">
      <c r="A69" s="78" t="s">
        <v>215</v>
      </c>
      <c r="B69" s="78"/>
      <c r="C69" s="78"/>
      <c r="D69" s="78"/>
      <c r="E69" s="75"/>
      <c r="F69" s="75"/>
      <c r="G69" s="75"/>
      <c r="H69" s="63"/>
      <c r="I69" s="75"/>
      <c r="J69" s="63"/>
      <c r="K69" s="63"/>
      <c r="L69" s="75"/>
      <c r="M69" s="77">
        <v>10</v>
      </c>
      <c r="N69" s="76">
        <v>4</v>
      </c>
      <c r="O69" s="63"/>
      <c r="P69" s="63">
        <v>10</v>
      </c>
      <c r="Q69" s="63"/>
      <c r="R69" s="63"/>
      <c r="S69" s="63"/>
      <c r="T69" s="63"/>
      <c r="U69" s="63"/>
      <c r="V69" s="63"/>
      <c r="W69" s="63"/>
      <c r="X69" s="63"/>
      <c r="Y69" s="63">
        <f t="shared" ref="Y69:Y79" si="3">+D69+E69+F69+G69+I69+K69+X69+Q69+T69+V69</f>
        <v>0</v>
      </c>
      <c r="Z69" s="63">
        <f t="shared" si="1"/>
        <v>24</v>
      </c>
      <c r="AA69" s="63"/>
      <c r="AB69" s="63">
        <v>9</v>
      </c>
    </row>
    <row r="70" spans="1:28" x14ac:dyDescent="0.25">
      <c r="A70" s="78" t="s">
        <v>216</v>
      </c>
      <c r="B70" s="78"/>
      <c r="C70" s="78"/>
      <c r="D70" s="78"/>
      <c r="E70" s="75"/>
      <c r="F70" s="75"/>
      <c r="G70" s="75"/>
      <c r="H70" s="63"/>
      <c r="I70" s="75"/>
      <c r="J70" s="63"/>
      <c r="K70" s="63"/>
      <c r="L70" s="75">
        <v>3</v>
      </c>
      <c r="M70" s="77">
        <v>10</v>
      </c>
      <c r="N70" s="76"/>
      <c r="O70" s="63"/>
      <c r="P70" s="63">
        <v>17</v>
      </c>
      <c r="Q70" s="63"/>
      <c r="R70" s="63"/>
      <c r="S70" s="63"/>
      <c r="T70" s="63"/>
      <c r="U70" s="63"/>
      <c r="V70" s="63"/>
      <c r="W70" s="63"/>
      <c r="X70" s="63"/>
      <c r="Y70" s="63">
        <f t="shared" si="3"/>
        <v>0</v>
      </c>
      <c r="Z70" s="63">
        <f t="shared" ref="Z70:Z79" si="4">+C70+H70+J70+L70+M70+N70+O70+P70+R70+S70+U70+W70</f>
        <v>30</v>
      </c>
      <c r="AA70" s="63"/>
      <c r="AB70" s="63"/>
    </row>
    <row r="71" spans="1:28" x14ac:dyDescent="0.25">
      <c r="A71" s="78" t="s">
        <v>188</v>
      </c>
      <c r="B71" s="78"/>
      <c r="C71" s="78"/>
      <c r="D71" s="78"/>
      <c r="E71" s="75"/>
      <c r="F71" s="75"/>
      <c r="G71" s="75"/>
      <c r="H71" s="63"/>
      <c r="I71" s="75"/>
      <c r="J71" s="63"/>
      <c r="K71" s="63"/>
      <c r="L71" s="75"/>
      <c r="M71" s="77">
        <v>10</v>
      </c>
      <c r="N71" s="76">
        <v>4</v>
      </c>
      <c r="O71" s="63"/>
      <c r="P71" s="63">
        <v>7</v>
      </c>
      <c r="Q71" s="63"/>
      <c r="R71" s="63"/>
      <c r="S71" s="63"/>
      <c r="T71" s="63">
        <v>2</v>
      </c>
      <c r="U71" s="63"/>
      <c r="V71" s="63"/>
      <c r="W71" s="63"/>
      <c r="X71" s="63"/>
      <c r="Y71" s="63">
        <f t="shared" si="3"/>
        <v>2</v>
      </c>
      <c r="Z71" s="63">
        <f t="shared" si="4"/>
        <v>21</v>
      </c>
      <c r="AA71" s="63"/>
      <c r="AB71" s="63">
        <v>11</v>
      </c>
    </row>
    <row r="72" spans="1:28" x14ac:dyDescent="0.25">
      <c r="A72" s="78" t="s">
        <v>189</v>
      </c>
      <c r="B72" s="78"/>
      <c r="C72" s="78"/>
      <c r="D72" s="78"/>
      <c r="E72" s="75"/>
      <c r="F72" s="75">
        <v>20</v>
      </c>
      <c r="G72" s="75"/>
      <c r="H72" s="63"/>
      <c r="I72" s="75"/>
      <c r="J72" s="63"/>
      <c r="K72" s="63"/>
      <c r="L72" s="75">
        <v>17</v>
      </c>
      <c r="M72" s="63"/>
      <c r="N72" s="76">
        <v>4</v>
      </c>
      <c r="O72" s="63"/>
      <c r="P72" s="63">
        <v>3</v>
      </c>
      <c r="Q72" s="63"/>
      <c r="R72" s="63"/>
      <c r="S72" s="63"/>
      <c r="T72" s="63"/>
      <c r="U72" s="63"/>
      <c r="V72" s="63">
        <v>10</v>
      </c>
      <c r="W72" s="63">
        <v>22</v>
      </c>
      <c r="X72" s="63"/>
      <c r="Y72" s="63">
        <f t="shared" si="3"/>
        <v>30</v>
      </c>
      <c r="Z72" s="63">
        <f t="shared" si="4"/>
        <v>46</v>
      </c>
      <c r="AA72" s="63">
        <f>20+20</f>
        <v>40</v>
      </c>
      <c r="AB72" s="63">
        <v>1</v>
      </c>
    </row>
    <row r="73" spans="1:28" x14ac:dyDescent="0.25">
      <c r="A73" s="78" t="s">
        <v>123</v>
      </c>
      <c r="B73" s="78"/>
      <c r="C73" s="78"/>
      <c r="D73" s="78"/>
      <c r="E73" s="75"/>
      <c r="F73" s="75"/>
      <c r="G73" s="75"/>
      <c r="H73" s="63"/>
      <c r="I73" s="75"/>
      <c r="J73" s="63"/>
      <c r="K73" s="63"/>
      <c r="L73" s="75"/>
      <c r="M73" s="63"/>
      <c r="N73" s="76">
        <v>4</v>
      </c>
      <c r="O73" s="63"/>
      <c r="P73" s="63">
        <v>3</v>
      </c>
      <c r="Q73" s="63"/>
      <c r="R73" s="63"/>
      <c r="S73" s="63"/>
      <c r="T73" s="63"/>
      <c r="U73" s="63"/>
      <c r="V73" s="63"/>
      <c r="W73" s="63"/>
      <c r="X73" s="63"/>
      <c r="Y73" s="63">
        <f t="shared" si="3"/>
        <v>0</v>
      </c>
      <c r="Z73" s="63">
        <f t="shared" si="4"/>
        <v>7</v>
      </c>
      <c r="AA73" s="63"/>
      <c r="AB73" s="63">
        <v>3</v>
      </c>
    </row>
    <row r="74" spans="1:28" x14ac:dyDescent="0.25">
      <c r="A74" s="78" t="s">
        <v>217</v>
      </c>
      <c r="B74" s="78"/>
      <c r="C74" s="78"/>
      <c r="D74" s="78"/>
      <c r="E74" s="75"/>
      <c r="F74" s="75">
        <v>18</v>
      </c>
      <c r="G74" s="75"/>
      <c r="H74" s="63"/>
      <c r="I74" s="75"/>
      <c r="J74" s="63"/>
      <c r="K74" s="63"/>
      <c r="L74" s="75">
        <v>12</v>
      </c>
      <c r="M74" s="77">
        <v>10</v>
      </c>
      <c r="N74" s="76">
        <v>4</v>
      </c>
      <c r="O74" s="63"/>
      <c r="P74" s="63"/>
      <c r="Q74" s="63"/>
      <c r="R74" s="63"/>
      <c r="S74" s="63"/>
      <c r="T74" s="63"/>
      <c r="U74" s="63"/>
      <c r="V74" s="63"/>
      <c r="W74" s="63">
        <v>12</v>
      </c>
      <c r="X74" s="63"/>
      <c r="Y74" s="63">
        <f t="shared" si="3"/>
        <v>18</v>
      </c>
      <c r="Z74" s="63">
        <f t="shared" si="4"/>
        <v>38</v>
      </c>
      <c r="AA74" s="63">
        <v>10</v>
      </c>
      <c r="AB74" s="63"/>
    </row>
    <row r="75" spans="1:28" x14ac:dyDescent="0.25">
      <c r="A75" s="78" t="s">
        <v>190</v>
      </c>
      <c r="B75" s="78"/>
      <c r="C75" s="78"/>
      <c r="D75" s="78"/>
      <c r="E75" s="75">
        <v>2</v>
      </c>
      <c r="F75" s="75">
        <v>10</v>
      </c>
      <c r="G75" s="75"/>
      <c r="H75" s="63"/>
      <c r="I75" s="75"/>
      <c r="J75" s="63"/>
      <c r="K75" s="63"/>
      <c r="L75" s="75"/>
      <c r="M75" s="77">
        <v>10</v>
      </c>
      <c r="N75" s="76">
        <v>4</v>
      </c>
      <c r="O75" s="63"/>
      <c r="P75" s="63"/>
      <c r="Q75" s="63"/>
      <c r="R75" s="63"/>
      <c r="S75" s="63">
        <v>30</v>
      </c>
      <c r="T75" s="63"/>
      <c r="U75" s="63">
        <v>20</v>
      </c>
      <c r="V75" s="63"/>
      <c r="W75" s="63"/>
      <c r="X75" s="63"/>
      <c r="Y75" s="63">
        <f t="shared" si="3"/>
        <v>12</v>
      </c>
      <c r="Z75" s="63">
        <f t="shared" si="4"/>
        <v>64</v>
      </c>
      <c r="AA75" s="63">
        <v>10</v>
      </c>
      <c r="AB75" s="63"/>
    </row>
    <row r="76" spans="1:28" x14ac:dyDescent="0.25">
      <c r="A76" s="78" t="s">
        <v>191</v>
      </c>
      <c r="B76" s="78"/>
      <c r="C76" s="78"/>
      <c r="D76" s="78"/>
      <c r="E76" s="75"/>
      <c r="F76" s="75">
        <v>6</v>
      </c>
      <c r="G76" s="75"/>
      <c r="H76" s="63"/>
      <c r="I76" s="75"/>
      <c r="J76" s="63"/>
      <c r="K76" s="63"/>
      <c r="L76" s="75">
        <v>3</v>
      </c>
      <c r="M76" s="63"/>
      <c r="N76" s="76">
        <v>4</v>
      </c>
      <c r="O76" s="63"/>
      <c r="P76" s="63">
        <v>14</v>
      </c>
      <c r="Q76" s="63"/>
      <c r="R76" s="63"/>
      <c r="S76" s="63"/>
      <c r="T76" s="63"/>
      <c r="U76" s="63"/>
      <c r="V76" s="63"/>
      <c r="W76" s="63"/>
      <c r="X76" s="63"/>
      <c r="Y76" s="63">
        <f t="shared" si="3"/>
        <v>6</v>
      </c>
      <c r="Z76" s="63">
        <f t="shared" si="4"/>
        <v>21</v>
      </c>
      <c r="AA76" s="63">
        <f>20+30</f>
        <v>50</v>
      </c>
      <c r="AB76" s="63">
        <v>1</v>
      </c>
    </row>
    <row r="77" spans="1:28" s="1" customFormat="1" x14ac:dyDescent="0.25">
      <c r="A77" s="78" t="s">
        <v>266</v>
      </c>
      <c r="B77" s="78"/>
      <c r="C77" s="78"/>
      <c r="D77" s="78"/>
      <c r="E77" s="75"/>
      <c r="F77" s="75"/>
      <c r="G77" s="75"/>
      <c r="H77" s="63"/>
      <c r="I77" s="75"/>
      <c r="J77" s="63"/>
      <c r="K77" s="63"/>
      <c r="L77" s="75"/>
      <c r="M77" s="63"/>
      <c r="N77" s="76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>
        <f t="shared" si="3"/>
        <v>0</v>
      </c>
      <c r="Z77" s="63">
        <f t="shared" si="4"/>
        <v>0</v>
      </c>
      <c r="AA77" s="63">
        <v>20</v>
      </c>
      <c r="AB77" s="63"/>
    </row>
    <row r="78" spans="1:28" s="1" customFormat="1" x14ac:dyDescent="0.25">
      <c r="A78" s="78" t="s">
        <v>268</v>
      </c>
      <c r="B78" s="78"/>
      <c r="C78" s="78"/>
      <c r="D78" s="78"/>
      <c r="E78" s="75"/>
      <c r="F78" s="75"/>
      <c r="G78" s="75"/>
      <c r="H78" s="63"/>
      <c r="I78" s="75"/>
      <c r="J78" s="63"/>
      <c r="K78" s="63"/>
      <c r="L78" s="75"/>
      <c r="M78" s="63"/>
      <c r="N78" s="76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>
        <f t="shared" si="3"/>
        <v>0</v>
      </c>
      <c r="Z78" s="63">
        <f t="shared" si="4"/>
        <v>0</v>
      </c>
      <c r="AA78" s="63">
        <v>22</v>
      </c>
      <c r="AB78" s="63"/>
    </row>
    <row r="79" spans="1:28" s="1" customFormat="1" x14ac:dyDescent="0.25">
      <c r="A79" s="78" t="s">
        <v>269</v>
      </c>
      <c r="B79" s="78"/>
      <c r="C79" s="78"/>
      <c r="D79" s="78"/>
      <c r="E79" s="75"/>
      <c r="F79" s="75"/>
      <c r="G79" s="75"/>
      <c r="H79" s="63"/>
      <c r="I79" s="75"/>
      <c r="J79" s="63"/>
      <c r="K79" s="63"/>
      <c r="L79" s="75"/>
      <c r="M79" s="63"/>
      <c r="N79" s="76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>
        <f t="shared" si="3"/>
        <v>0</v>
      </c>
      <c r="Z79" s="63">
        <f t="shared" si="4"/>
        <v>0</v>
      </c>
      <c r="AA79" s="63">
        <v>10</v>
      </c>
      <c r="AB79" s="63"/>
    </row>
    <row r="80" spans="1:28" x14ac:dyDescent="0.25">
      <c r="A80" s="78" t="s">
        <v>275</v>
      </c>
      <c r="B80" s="78">
        <f>SUM(B5:B79)</f>
        <v>2954.54</v>
      </c>
      <c r="C80" s="78">
        <f t="shared" ref="C80:X80" si="5">SUM(C5:C79)</f>
        <v>830</v>
      </c>
      <c r="D80" s="78">
        <f t="shared" si="5"/>
        <v>43</v>
      </c>
      <c r="E80" s="78">
        <f t="shared" si="5"/>
        <v>37</v>
      </c>
      <c r="F80" s="78">
        <f t="shared" si="5"/>
        <v>137</v>
      </c>
      <c r="G80" s="78">
        <f t="shared" si="5"/>
        <v>367</v>
      </c>
      <c r="H80" s="78">
        <f t="shared" si="5"/>
        <v>4</v>
      </c>
      <c r="I80" s="78">
        <f t="shared" si="5"/>
        <v>140</v>
      </c>
      <c r="J80" s="78">
        <f t="shared" si="5"/>
        <v>40</v>
      </c>
      <c r="K80" s="78">
        <f t="shared" si="5"/>
        <v>142</v>
      </c>
      <c r="L80" s="78">
        <f t="shared" si="5"/>
        <v>215</v>
      </c>
      <c r="M80" s="78">
        <f t="shared" si="5"/>
        <v>445</v>
      </c>
      <c r="N80" s="78">
        <f t="shared" si="5"/>
        <v>160</v>
      </c>
      <c r="O80" s="78">
        <f t="shared" si="5"/>
        <v>40</v>
      </c>
      <c r="P80" s="78">
        <f t="shared" si="5"/>
        <v>285</v>
      </c>
      <c r="Q80" s="78">
        <f t="shared" si="5"/>
        <v>58</v>
      </c>
      <c r="R80" s="78">
        <f t="shared" si="5"/>
        <v>28</v>
      </c>
      <c r="S80" s="78">
        <f t="shared" si="5"/>
        <v>148</v>
      </c>
      <c r="T80" s="78">
        <f t="shared" si="5"/>
        <v>60</v>
      </c>
      <c r="U80" s="78">
        <f t="shared" si="5"/>
        <v>50</v>
      </c>
      <c r="V80" s="78">
        <f t="shared" si="5"/>
        <v>40</v>
      </c>
      <c r="W80" s="78">
        <f t="shared" si="5"/>
        <v>103</v>
      </c>
      <c r="X80" s="78">
        <f t="shared" si="5"/>
        <v>20</v>
      </c>
      <c r="Y80" s="63">
        <f>SUM(Y5:Y79)</f>
        <v>1044</v>
      </c>
      <c r="Z80" s="63">
        <f>SUM(Z5:Z79)</f>
        <v>2348</v>
      </c>
      <c r="AA80" s="63">
        <f>SUM(AA4:AA79)</f>
        <v>340</v>
      </c>
      <c r="AB80" s="78">
        <f>SUM(AB5:AB79)</f>
        <v>135</v>
      </c>
    </row>
    <row r="83" spans="24:26" x14ac:dyDescent="0.25">
      <c r="X83">
        <f>SUM(C80:X80)</f>
        <v>3392</v>
      </c>
      <c r="Z83">
        <f>+Z80+Y80</f>
        <v>3392</v>
      </c>
    </row>
    <row r="85" spans="24:26" x14ac:dyDescent="0.25">
      <c r="Z85">
        <f>+X83-Z83</f>
        <v>0</v>
      </c>
    </row>
  </sheetData>
  <sheetProtection password="8C68" sheet="1" objects="1" scenarios="1"/>
  <mergeCells count="7">
    <mergeCell ref="A2:A3"/>
    <mergeCell ref="T3:U3"/>
    <mergeCell ref="V3:W3"/>
    <mergeCell ref="C3:D3"/>
    <mergeCell ref="I3:J3"/>
    <mergeCell ref="G3:H3"/>
    <mergeCell ref="Q3:R3"/>
  </mergeCells>
  <pageMargins left="0.31496062992125984" right="0.31496062992125984" top="0.35433070866141736" bottom="0.35433070866141736" header="0.31496062992125984" footer="0.31496062992125984"/>
  <pageSetup paperSize="8" scale="60" orientation="landscape" r:id="rId1"/>
  <headerFooter>
    <oddHeader xml:space="preserve">&amp;C&amp;14LICEO CLASSICO G. D'ANNUNZIO - PESCARA&amp;11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J8" sqref="J8"/>
    </sheetView>
  </sheetViews>
  <sheetFormatPr defaultRowHeight="15" x14ac:dyDescent="0.25"/>
  <cols>
    <col min="1" max="1" width="16.5703125" customWidth="1"/>
    <col min="2" max="2" width="13.28515625" customWidth="1"/>
    <col min="3" max="3" width="13.28515625" style="1" customWidth="1"/>
  </cols>
  <sheetData>
    <row r="1" spans="1:8" x14ac:dyDescent="0.25">
      <c r="A1" s="113" t="s">
        <v>272</v>
      </c>
      <c r="B1" s="113"/>
      <c r="C1" s="113"/>
      <c r="D1" s="113"/>
      <c r="E1" s="113"/>
      <c r="F1" s="113"/>
      <c r="G1" s="113"/>
      <c r="H1" s="113"/>
    </row>
    <row r="2" spans="1:8" ht="45" x14ac:dyDescent="0.25">
      <c r="A2" s="63"/>
      <c r="B2" s="63"/>
      <c r="C2" s="63" t="s">
        <v>261</v>
      </c>
      <c r="D2" s="106" t="s">
        <v>256</v>
      </c>
      <c r="E2" s="106"/>
      <c r="F2" s="75" t="s">
        <v>262</v>
      </c>
      <c r="G2" s="75" t="s">
        <v>270</v>
      </c>
      <c r="H2" s="63" t="s">
        <v>271</v>
      </c>
    </row>
    <row r="3" spans="1:8" ht="15.75" x14ac:dyDescent="0.25">
      <c r="A3" s="80" t="s">
        <v>240</v>
      </c>
      <c r="B3" s="81" t="s">
        <v>241</v>
      </c>
      <c r="C3" s="63"/>
      <c r="D3" s="63">
        <v>39</v>
      </c>
      <c r="E3" s="63">
        <v>19</v>
      </c>
      <c r="F3" s="63"/>
      <c r="G3" s="63"/>
      <c r="H3" s="63">
        <f>SUM(D3:G3)</f>
        <v>58</v>
      </c>
    </row>
    <row r="4" spans="1:8" ht="15.75" x14ac:dyDescent="0.25">
      <c r="A4" s="80" t="s">
        <v>242</v>
      </c>
      <c r="B4" s="81" t="s">
        <v>241</v>
      </c>
      <c r="C4" s="63"/>
      <c r="D4" s="63">
        <v>24</v>
      </c>
      <c r="E4" s="63">
        <v>32</v>
      </c>
      <c r="F4" s="63"/>
      <c r="G4" s="63"/>
      <c r="H4" s="63">
        <f t="shared" ref="H4:H18" si="0">SUM(D4:G4)</f>
        <v>56</v>
      </c>
    </row>
    <row r="5" spans="1:8" ht="15.75" x14ac:dyDescent="0.25">
      <c r="A5" s="80" t="s">
        <v>243</v>
      </c>
      <c r="B5" s="81" t="s">
        <v>241</v>
      </c>
      <c r="C5" s="68">
        <v>600</v>
      </c>
      <c r="D5" s="63">
        <v>61</v>
      </c>
      <c r="E5" s="63">
        <v>26</v>
      </c>
      <c r="F5" s="63"/>
      <c r="G5" s="63"/>
      <c r="H5" s="63">
        <f t="shared" si="0"/>
        <v>87</v>
      </c>
    </row>
    <row r="6" spans="1:8" ht="15.75" x14ac:dyDescent="0.25">
      <c r="A6" s="80" t="s">
        <v>244</v>
      </c>
      <c r="B6" s="81" t="s">
        <v>241</v>
      </c>
      <c r="C6" s="63"/>
      <c r="D6" s="63">
        <v>59</v>
      </c>
      <c r="E6" s="63">
        <v>46</v>
      </c>
      <c r="F6" s="63"/>
      <c r="G6" s="63"/>
      <c r="H6" s="63">
        <f t="shared" si="0"/>
        <v>105</v>
      </c>
    </row>
    <row r="7" spans="1:8" s="1" customFormat="1" ht="15.75" x14ac:dyDescent="0.25">
      <c r="A7" s="80" t="s">
        <v>254</v>
      </c>
      <c r="B7" s="81" t="s">
        <v>241</v>
      </c>
      <c r="C7" s="63"/>
      <c r="D7" s="63">
        <v>33</v>
      </c>
      <c r="E7" s="63"/>
      <c r="F7" s="63"/>
      <c r="G7" s="63">
        <v>80</v>
      </c>
      <c r="H7" s="63">
        <f t="shared" si="0"/>
        <v>113</v>
      </c>
    </row>
    <row r="8" spans="1:8" ht="15.75" x14ac:dyDescent="0.25">
      <c r="A8" s="80" t="s">
        <v>245</v>
      </c>
      <c r="B8" s="81" t="s">
        <v>241</v>
      </c>
      <c r="C8" s="63"/>
      <c r="D8" s="63">
        <v>42</v>
      </c>
      <c r="E8" s="63">
        <v>42</v>
      </c>
      <c r="F8" s="63"/>
      <c r="G8" s="63"/>
      <c r="H8" s="63">
        <f t="shared" si="0"/>
        <v>84</v>
      </c>
    </row>
    <row r="9" spans="1:8" ht="15.75" x14ac:dyDescent="0.25">
      <c r="A9" s="80" t="s">
        <v>246</v>
      </c>
      <c r="B9" s="81" t="s">
        <v>247</v>
      </c>
      <c r="C9" s="63"/>
      <c r="D9" s="63">
        <v>17</v>
      </c>
      <c r="E9" s="63">
        <v>27</v>
      </c>
      <c r="F9" s="63"/>
      <c r="G9" s="63"/>
      <c r="H9" s="63">
        <f t="shared" si="0"/>
        <v>44</v>
      </c>
    </row>
    <row r="10" spans="1:8" s="1" customFormat="1" ht="15.75" x14ac:dyDescent="0.25">
      <c r="A10" s="80" t="s">
        <v>255</v>
      </c>
      <c r="B10" s="81" t="s">
        <v>247</v>
      </c>
      <c r="C10" s="63">
        <v>319.68</v>
      </c>
      <c r="D10" s="63">
        <v>41</v>
      </c>
      <c r="E10" s="63"/>
      <c r="F10" s="63">
        <v>23</v>
      </c>
      <c r="G10" s="63"/>
      <c r="H10" s="63">
        <f t="shared" si="0"/>
        <v>64</v>
      </c>
    </row>
    <row r="11" spans="1:8" ht="15.75" x14ac:dyDescent="0.25">
      <c r="A11" s="80" t="s">
        <v>248</v>
      </c>
      <c r="B11" s="81" t="s">
        <v>247</v>
      </c>
      <c r="C11" s="63"/>
      <c r="D11" s="63">
        <v>84</v>
      </c>
      <c r="E11" s="63">
        <v>58</v>
      </c>
      <c r="F11" s="63">
        <v>23</v>
      </c>
      <c r="G11" s="63"/>
      <c r="H11" s="63">
        <f t="shared" si="0"/>
        <v>165</v>
      </c>
    </row>
    <row r="12" spans="1:8" s="1" customFormat="1" ht="15.75" x14ac:dyDescent="0.25">
      <c r="A12" s="80" t="s">
        <v>263</v>
      </c>
      <c r="B12" s="81"/>
      <c r="C12" s="63"/>
      <c r="D12" s="63"/>
      <c r="E12" s="63"/>
      <c r="F12" s="63">
        <v>12</v>
      </c>
      <c r="G12" s="63"/>
      <c r="H12" s="63">
        <f t="shared" si="0"/>
        <v>12</v>
      </c>
    </row>
    <row r="13" spans="1:8" ht="15.75" x14ac:dyDescent="0.25">
      <c r="A13" s="80" t="s">
        <v>249</v>
      </c>
      <c r="B13" s="81" t="s">
        <v>247</v>
      </c>
      <c r="C13" s="63">
        <v>319.68</v>
      </c>
      <c r="D13" s="63">
        <v>119</v>
      </c>
      <c r="E13" s="63">
        <v>33</v>
      </c>
      <c r="F13" s="63">
        <v>23</v>
      </c>
      <c r="G13" s="63"/>
      <c r="H13" s="63">
        <f t="shared" si="0"/>
        <v>175</v>
      </c>
    </row>
    <row r="14" spans="1:8" ht="15.75" x14ac:dyDescent="0.25">
      <c r="A14" s="80" t="s">
        <v>250</v>
      </c>
      <c r="B14" s="81" t="s">
        <v>247</v>
      </c>
      <c r="C14" s="63">
        <v>319.68</v>
      </c>
      <c r="D14" s="63">
        <v>48</v>
      </c>
      <c r="E14" s="63">
        <v>21</v>
      </c>
      <c r="F14" s="63">
        <v>23</v>
      </c>
      <c r="G14" s="63"/>
      <c r="H14" s="63">
        <f t="shared" si="0"/>
        <v>92</v>
      </c>
    </row>
    <row r="15" spans="1:8" ht="15.75" x14ac:dyDescent="0.25">
      <c r="A15" s="80" t="s">
        <v>251</v>
      </c>
      <c r="B15" s="81" t="s">
        <v>247</v>
      </c>
      <c r="C15" s="63"/>
      <c r="D15" s="63">
        <v>76</v>
      </c>
      <c r="E15" s="63">
        <v>50</v>
      </c>
      <c r="F15" s="63">
        <v>23</v>
      </c>
      <c r="G15" s="63"/>
      <c r="H15" s="63">
        <f t="shared" si="0"/>
        <v>149</v>
      </c>
    </row>
    <row r="16" spans="1:8" s="1" customFormat="1" ht="15.75" x14ac:dyDescent="0.25">
      <c r="A16" s="80" t="s">
        <v>264</v>
      </c>
      <c r="B16" s="81"/>
      <c r="C16" s="63"/>
      <c r="D16" s="63"/>
      <c r="E16" s="63"/>
      <c r="F16" s="63">
        <v>20</v>
      </c>
      <c r="G16" s="63"/>
      <c r="H16" s="63">
        <f t="shared" si="0"/>
        <v>20</v>
      </c>
    </row>
    <row r="17" spans="1:8" ht="15.75" x14ac:dyDescent="0.25">
      <c r="A17" s="80" t="s">
        <v>252</v>
      </c>
      <c r="B17" s="81" t="s">
        <v>247</v>
      </c>
      <c r="C17" s="63"/>
      <c r="D17" s="63">
        <v>91</v>
      </c>
      <c r="E17" s="63">
        <v>45</v>
      </c>
      <c r="F17" s="63">
        <v>23</v>
      </c>
      <c r="G17" s="63"/>
      <c r="H17" s="63">
        <f t="shared" si="0"/>
        <v>159</v>
      </c>
    </row>
    <row r="18" spans="1:8" ht="15.75" x14ac:dyDescent="0.25">
      <c r="A18" s="80" t="s">
        <v>253</v>
      </c>
      <c r="B18" s="81" t="s">
        <v>247</v>
      </c>
      <c r="C18" s="63">
        <v>319.68</v>
      </c>
      <c r="D18" s="63">
        <v>65</v>
      </c>
      <c r="E18" s="63">
        <v>52</v>
      </c>
      <c r="F18" s="63">
        <v>23</v>
      </c>
      <c r="G18" s="63">
        <v>26</v>
      </c>
      <c r="H18" s="63">
        <f t="shared" si="0"/>
        <v>166</v>
      </c>
    </row>
  </sheetData>
  <mergeCells count="2">
    <mergeCell ref="D2:E2"/>
    <mergeCell ref="A1:H1"/>
  </mergeCells>
  <pageMargins left="0.7" right="0.7" top="0.75" bottom="0.75" header="0.3" footer="0.3"/>
  <pageSetup paperSize="9"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RIEPILOGO PROGETTI COLLEGIO</vt:lpstr>
      <vt:lpstr>Foglio1</vt:lpstr>
      <vt:lpstr>riep doc</vt:lpstr>
      <vt:lpstr>Foglio3</vt:lpstr>
    </vt:vector>
  </TitlesOfParts>
  <Company>Olidata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Professional Sp2b Italiano</dc:creator>
  <cp:lastModifiedBy>Studio</cp:lastModifiedBy>
  <cp:lastPrinted>2015-09-23T07:53:41Z</cp:lastPrinted>
  <dcterms:created xsi:type="dcterms:W3CDTF">2012-10-05T06:48:13Z</dcterms:created>
  <dcterms:modified xsi:type="dcterms:W3CDTF">2015-09-23T11:44:49Z</dcterms:modified>
</cp:coreProperties>
</file>